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unysysadmin-my.sharepoint.com/personal/anne_garrity_suny_edu/Documents/Process Improvements working folder/"/>
    </mc:Choice>
  </mc:AlternateContent>
  <xr:revisionPtr revIDLastSave="0" documentId="8_{6CDB16A4-6E83-4C9B-8B99-D30661554B2F}" xr6:coauthVersionLast="47" xr6:coauthVersionMax="47" xr10:uidLastSave="{00000000-0000-0000-0000-000000000000}"/>
  <bookViews>
    <workbookView xWindow="-110" yWindow="-110" windowWidth="19420" windowHeight="10420" xr2:uid="{5A6F341B-2572-41F8-AA97-5C6FB6A6A637}"/>
  </bookViews>
  <sheets>
    <sheet name="Survey" sheetId="2" r:id="rId1"/>
    <sheet name="Hazmat" sheetId="6" r:id="rId2"/>
    <sheet name="CCTV" sheetId="4" r:id="rId3"/>
    <sheet name="Geotech" sheetId="7" r:id="rId4"/>
    <sheet name="Building Investigation" sheetId="10" r:id="rId5"/>
    <sheet name="Mandrel Inspection" sheetId="20" r:id="rId6"/>
    <sheet name="Power System Study " sheetId="14" r:id="rId7"/>
    <sheet name="Geothermal Test Well" sheetId="16" r:id="rId8"/>
    <sheet name="General Task&amp;Hours" sheetId="3" r:id="rId9"/>
    <sheet name="General Unit Price" sheetId="9" r:id="rId10"/>
    <sheet name="Const.Phase Special Inspections" sheetId="17" r:id="rId11"/>
    <sheet name="Const.Phase ACM &amp; AirMonitoring" sheetId="19" r:id="rId12"/>
    <sheet name="Pipe Weld NDT" sheetId="11" r:id="rId13"/>
  </sheets>
  <definedNames>
    <definedName name="_xlnm.Print_Area" localSheetId="4">'Building Investigation'!$A$1:$R$103</definedName>
    <definedName name="_xlnm.Print_Area" localSheetId="2">CCTV!$A$1:$H$62</definedName>
    <definedName name="_xlnm.Print_Area" localSheetId="11">'Const.Phase ACM &amp; AirMonitoring'!$A$1:$Q$83</definedName>
    <definedName name="_xlnm.Print_Area" localSheetId="10">'Const.Phase Special Inspections'!$A$1:$H$103</definedName>
    <definedName name="_xlnm.Print_Area" localSheetId="8">'General Task&amp;Hours'!$A$1:$R$39</definedName>
    <definedName name="_xlnm.Print_Area" localSheetId="9">'General Unit Price'!$A$1:$H$41</definedName>
    <definedName name="_xlnm.Print_Area" localSheetId="3">Geotech!$A$1:$H$75</definedName>
    <definedName name="_xlnm.Print_Area" localSheetId="7">'Geothermal Test Well'!$A$1:$O$77</definedName>
    <definedName name="_xlnm.Print_Area" localSheetId="1">Hazmat!$A$1:$R$106</definedName>
    <definedName name="_xlnm.Print_Area" localSheetId="5">'Mandrel Inspection'!$A$1:$H$67</definedName>
    <definedName name="_xlnm.Print_Area" localSheetId="6">'Power System Study '!$A$1:$Q$80</definedName>
    <definedName name="_xlnm.Print_Area" localSheetId="0">Survey!$A$1:$N$114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9" i="10" l="1"/>
  <c r="P99" i="10"/>
  <c r="G77" i="10" s="1"/>
  <c r="J77" i="10" s="1"/>
  <c r="Q98" i="10"/>
  <c r="P98" i="10"/>
  <c r="G76" i="10" s="1"/>
  <c r="J76" i="10" s="1"/>
  <c r="Q97" i="10"/>
  <c r="P97" i="10"/>
  <c r="G75" i="10" s="1"/>
  <c r="J75" i="10" s="1"/>
  <c r="Q96" i="10"/>
  <c r="P96" i="10"/>
  <c r="G74" i="10" s="1"/>
  <c r="J74" i="10" s="1"/>
  <c r="Q95" i="10"/>
  <c r="P95" i="10"/>
  <c r="G73" i="10" s="1"/>
  <c r="J73" i="10" s="1"/>
  <c r="Q94" i="10"/>
  <c r="P94" i="10"/>
  <c r="G72" i="10" s="1"/>
  <c r="J72" i="10" s="1"/>
  <c r="Q93" i="10"/>
  <c r="P93" i="10"/>
  <c r="G71" i="10" s="1"/>
  <c r="J71" i="10" s="1"/>
  <c r="Q92" i="10"/>
  <c r="P92" i="10"/>
  <c r="G70" i="10" s="1"/>
  <c r="J70" i="10" s="1"/>
  <c r="Q91" i="10"/>
  <c r="P91" i="10"/>
  <c r="G69" i="10" s="1"/>
  <c r="J69" i="10" s="1"/>
  <c r="Q90" i="10"/>
  <c r="P90" i="10"/>
  <c r="G68" i="10" s="1"/>
  <c r="J68" i="10" s="1"/>
  <c r="Q89" i="10"/>
  <c r="P89" i="10"/>
  <c r="G67" i="10" s="1"/>
  <c r="J67" i="10" s="1"/>
  <c r="Q88" i="10"/>
  <c r="P88" i="10"/>
  <c r="G66" i="10" s="1"/>
  <c r="H23" i="10"/>
  <c r="J26" i="10"/>
  <c r="J27" i="10"/>
  <c r="J16" i="10"/>
  <c r="G24" i="10"/>
  <c r="J24" i="10" s="1"/>
  <c r="G26" i="10"/>
  <c r="G27" i="10"/>
  <c r="Q39" i="10"/>
  <c r="Q40" i="10"/>
  <c r="Q41" i="10"/>
  <c r="Q42" i="10"/>
  <c r="Q43" i="10"/>
  <c r="Q44" i="10"/>
  <c r="Q45" i="10"/>
  <c r="Q46" i="10"/>
  <c r="Q47" i="10"/>
  <c r="Q48" i="10"/>
  <c r="Q49" i="10"/>
  <c r="Q38" i="10"/>
  <c r="P48" i="10"/>
  <c r="P49" i="10"/>
  <c r="P47" i="10"/>
  <c r="G25" i="10" s="1"/>
  <c r="J25" i="10" s="1"/>
  <c r="P46" i="10"/>
  <c r="P45" i="10"/>
  <c r="G23" i="10" s="1"/>
  <c r="P44" i="10"/>
  <c r="G22" i="10" s="1"/>
  <c r="J22" i="10" s="1"/>
  <c r="P43" i="10"/>
  <c r="G21" i="10" s="1"/>
  <c r="J21" i="10" s="1"/>
  <c r="P42" i="10"/>
  <c r="G20" i="10" s="1"/>
  <c r="J20" i="10" s="1"/>
  <c r="P41" i="10"/>
  <c r="G19" i="10" s="1"/>
  <c r="J19" i="10" s="1"/>
  <c r="P40" i="10"/>
  <c r="G18" i="10" s="1"/>
  <c r="J18" i="10" s="1"/>
  <c r="P39" i="10"/>
  <c r="G17" i="10" s="1"/>
  <c r="J17" i="10" s="1"/>
  <c r="G16" i="10"/>
  <c r="P38" i="10"/>
  <c r="J23" i="10" l="1"/>
  <c r="J66" i="10"/>
  <c r="L80" i="10" s="1"/>
  <c r="G56" i="16"/>
  <c r="G55" i="16"/>
  <c r="G54" i="16"/>
  <c r="G53" i="16"/>
  <c r="G52" i="16"/>
  <c r="G51" i="16"/>
  <c r="G20" i="20"/>
  <c r="G52" i="20"/>
  <c r="G53" i="20"/>
  <c r="G51" i="20"/>
  <c r="G50" i="20"/>
  <c r="G49" i="20"/>
  <c r="G21" i="20"/>
  <c r="G19" i="20"/>
  <c r="G18" i="20"/>
  <c r="G17" i="20"/>
  <c r="I74" i="19"/>
  <c r="I73" i="19"/>
  <c r="I72" i="19"/>
  <c r="I71" i="19"/>
  <c r="I70" i="19"/>
  <c r="I69" i="19"/>
  <c r="I68" i="19"/>
  <c r="I67" i="19"/>
  <c r="I66" i="19"/>
  <c r="I65" i="19"/>
  <c r="I60" i="19"/>
  <c r="I59" i="19"/>
  <c r="I58" i="19"/>
  <c r="I57" i="19"/>
  <c r="I32" i="19"/>
  <c r="I19" i="19"/>
  <c r="I18" i="19"/>
  <c r="I17" i="19"/>
  <c r="I33" i="19"/>
  <c r="I31" i="19"/>
  <c r="I30" i="19"/>
  <c r="I29" i="19"/>
  <c r="I28" i="19"/>
  <c r="I27" i="19"/>
  <c r="I26" i="19"/>
  <c r="I25" i="19"/>
  <c r="I24" i="19"/>
  <c r="G92" i="17"/>
  <c r="G90" i="17"/>
  <c r="G89" i="17"/>
  <c r="G87" i="17"/>
  <c r="G86" i="17"/>
  <c r="G84" i="17"/>
  <c r="G83" i="17"/>
  <c r="G82" i="17"/>
  <c r="G81" i="17"/>
  <c r="G80" i="17"/>
  <c r="G79" i="17"/>
  <c r="G77" i="17"/>
  <c r="G76" i="17"/>
  <c r="G75" i="17"/>
  <c r="G74" i="17"/>
  <c r="G73" i="17"/>
  <c r="G72" i="17"/>
  <c r="G71" i="17"/>
  <c r="G70" i="17"/>
  <c r="G68" i="17"/>
  <c r="G67" i="17"/>
  <c r="G42" i="17"/>
  <c r="G40" i="17"/>
  <c r="G39" i="17"/>
  <c r="G37" i="17"/>
  <c r="G36" i="17"/>
  <c r="G30" i="17"/>
  <c r="G31" i="17"/>
  <c r="G32" i="17"/>
  <c r="G33" i="17"/>
  <c r="G34" i="17"/>
  <c r="G29" i="17"/>
  <c r="G27" i="17"/>
  <c r="G26" i="17"/>
  <c r="G25" i="17"/>
  <c r="G24" i="17"/>
  <c r="G23" i="17"/>
  <c r="G22" i="17"/>
  <c r="G21" i="17"/>
  <c r="G20" i="17"/>
  <c r="G18" i="17"/>
  <c r="G17" i="17"/>
  <c r="I48" i="6"/>
  <c r="I39" i="6"/>
  <c r="K34" i="3"/>
  <c r="N28" i="3"/>
  <c r="M28" i="3"/>
  <c r="L28" i="3"/>
  <c r="K28" i="3"/>
  <c r="J28" i="3"/>
  <c r="I28" i="3"/>
  <c r="H28" i="3"/>
  <c r="G28" i="3"/>
  <c r="F28" i="3"/>
  <c r="E28" i="3"/>
  <c r="Q27" i="3"/>
  <c r="O27" i="3"/>
  <c r="Q26" i="3"/>
  <c r="O26" i="3"/>
  <c r="Q25" i="3"/>
  <c r="O25" i="3"/>
  <c r="Q24" i="3"/>
  <c r="O24" i="3"/>
  <c r="Q23" i="3"/>
  <c r="O23" i="3"/>
  <c r="Q22" i="3"/>
  <c r="O22" i="3"/>
  <c r="Q21" i="3"/>
  <c r="O21" i="3"/>
  <c r="Q20" i="3"/>
  <c r="O20" i="3"/>
  <c r="Q19" i="3"/>
  <c r="O19" i="3"/>
  <c r="Q18" i="3"/>
  <c r="O18" i="3"/>
  <c r="Q17" i="3"/>
  <c r="O17" i="3"/>
  <c r="Q16" i="3"/>
  <c r="O16" i="3"/>
  <c r="O29" i="3" s="1"/>
  <c r="N15" i="3"/>
  <c r="M15" i="3"/>
  <c r="L15" i="3"/>
  <c r="K15" i="3"/>
  <c r="J15" i="3"/>
  <c r="I15" i="3"/>
  <c r="H15" i="3"/>
  <c r="G15" i="3"/>
  <c r="F15" i="3"/>
  <c r="E15" i="3"/>
  <c r="G66" i="7"/>
  <c r="G65" i="7"/>
  <c r="G64" i="7"/>
  <c r="G63" i="7"/>
  <c r="G62" i="7"/>
  <c r="G61" i="7"/>
  <c r="G60" i="7"/>
  <c r="G59" i="7"/>
  <c r="G58" i="7"/>
  <c r="G57" i="7"/>
  <c r="G56" i="7"/>
  <c r="G55" i="7"/>
  <c r="G54" i="7"/>
  <c r="G53" i="7"/>
  <c r="G52" i="7"/>
  <c r="G17" i="7"/>
  <c r="G18" i="7"/>
  <c r="G19" i="7"/>
  <c r="G20" i="7"/>
  <c r="G21" i="7"/>
  <c r="G22" i="7"/>
  <c r="G23" i="7"/>
  <c r="G24" i="7"/>
  <c r="G25" i="7"/>
  <c r="Q71" i="14"/>
  <c r="Q69" i="14"/>
  <c r="Q68" i="14"/>
  <c r="Q67" i="14"/>
  <c r="Q66" i="14"/>
  <c r="Q65" i="14"/>
  <c r="Q64" i="14"/>
  <c r="Q63" i="14"/>
  <c r="Q62" i="14"/>
  <c r="Q61" i="14"/>
  <c r="Q60" i="14"/>
  <c r="Q30" i="14"/>
  <c r="Q29" i="14"/>
  <c r="Q28" i="14"/>
  <c r="Q27" i="14"/>
  <c r="Q26" i="14"/>
  <c r="Q25" i="14"/>
  <c r="Q24" i="14"/>
  <c r="Q23" i="14"/>
  <c r="Q22" i="14"/>
  <c r="Q21" i="14"/>
  <c r="G65" i="16"/>
  <c r="G64" i="16"/>
  <c r="G63" i="16"/>
  <c r="G62" i="16"/>
  <c r="G61" i="16"/>
  <c r="G60" i="16"/>
  <c r="G59" i="16"/>
  <c r="G58" i="16"/>
  <c r="G57" i="16"/>
  <c r="G30" i="16"/>
  <c r="G29" i="16"/>
  <c r="G28" i="16"/>
  <c r="G27" i="16"/>
  <c r="G26" i="16"/>
  <c r="G25" i="16"/>
  <c r="G24" i="16"/>
  <c r="G23" i="16"/>
  <c r="G22" i="16"/>
  <c r="G21" i="16"/>
  <c r="G20" i="16"/>
  <c r="G19" i="16"/>
  <c r="G18" i="16"/>
  <c r="G17" i="16"/>
  <c r="G48" i="4"/>
  <c r="G49" i="4"/>
  <c r="G50" i="4"/>
  <c r="G51" i="4"/>
  <c r="G52" i="4"/>
  <c r="G44" i="4"/>
  <c r="G45" i="4"/>
  <c r="G46" i="4"/>
  <c r="G47" i="4"/>
  <c r="G57" i="4" s="1"/>
  <c r="G53" i="4"/>
  <c r="G19" i="4"/>
  <c r="G16" i="4"/>
  <c r="I46" i="6"/>
  <c r="I98" i="6"/>
  <c r="I97" i="6"/>
  <c r="I96" i="6"/>
  <c r="I95" i="6"/>
  <c r="I94" i="6"/>
  <c r="I93" i="6"/>
  <c r="I92" i="6"/>
  <c r="I99" i="6" s="1"/>
  <c r="N85" i="6"/>
  <c r="M85" i="6"/>
  <c r="L85" i="6"/>
  <c r="K85" i="6"/>
  <c r="J85" i="6"/>
  <c r="I85" i="6"/>
  <c r="H85" i="6"/>
  <c r="G85" i="6"/>
  <c r="F85" i="6"/>
  <c r="E85" i="6"/>
  <c r="Q84" i="6"/>
  <c r="Q83" i="6"/>
  <c r="Q82" i="6"/>
  <c r="Q81" i="6"/>
  <c r="Q80" i="6"/>
  <c r="Q79" i="6"/>
  <c r="Q78" i="6"/>
  <c r="Q77" i="6"/>
  <c r="Q76" i="6"/>
  <c r="Q75" i="6"/>
  <c r="Q74" i="6"/>
  <c r="Q73" i="6"/>
  <c r="N72" i="6"/>
  <c r="M72" i="6"/>
  <c r="L72" i="6"/>
  <c r="K72" i="6"/>
  <c r="J72" i="6"/>
  <c r="I72" i="6"/>
  <c r="H72" i="6"/>
  <c r="G72" i="6"/>
  <c r="F72" i="6"/>
  <c r="E72" i="6"/>
  <c r="Q24" i="6"/>
  <c r="Q25" i="6"/>
  <c r="Q26" i="6"/>
  <c r="Q27" i="6"/>
  <c r="Q28" i="6"/>
  <c r="Q21" i="6"/>
  <c r="Q20" i="6"/>
  <c r="Q22" i="6"/>
  <c r="Q23" i="6"/>
  <c r="Q29" i="6"/>
  <c r="E32" i="6"/>
  <c r="F32" i="6"/>
  <c r="G32" i="6"/>
  <c r="I44" i="6"/>
  <c r="I45" i="6"/>
  <c r="I47" i="6"/>
  <c r="H32" i="6"/>
  <c r="I32" i="6"/>
  <c r="J32" i="6"/>
  <c r="K32" i="6"/>
  <c r="L32" i="6"/>
  <c r="M32" i="6"/>
  <c r="N32" i="6"/>
  <c r="Q30" i="6"/>
  <c r="Q31" i="6"/>
  <c r="B47" i="2"/>
  <c r="B46" i="2"/>
  <c r="J32" i="2"/>
  <c r="M32" i="2" s="1"/>
  <c r="B45" i="2"/>
  <c r="B44" i="2"/>
  <c r="K100" i="2"/>
  <c r="K101" i="2"/>
  <c r="K102" i="2"/>
  <c r="K103" i="2"/>
  <c r="K104" i="2"/>
  <c r="J84" i="2"/>
  <c r="M84" i="2" s="1"/>
  <c r="J85" i="2"/>
  <c r="M85" i="2" s="1"/>
  <c r="J86" i="2"/>
  <c r="M86" i="2" s="1"/>
  <c r="J87" i="2"/>
  <c r="M87" i="2" s="1"/>
  <c r="J88" i="2"/>
  <c r="M88" i="2" s="1"/>
  <c r="J90" i="2"/>
  <c r="M90" i="2" s="1"/>
  <c r="J91" i="2"/>
  <c r="M91" i="2" s="1"/>
  <c r="J92" i="2"/>
  <c r="M92" i="2" s="1"/>
  <c r="J93" i="2"/>
  <c r="M93" i="2" s="1"/>
  <c r="J94" i="2"/>
  <c r="M94" i="2" s="1"/>
  <c r="N71" i="14"/>
  <c r="M71" i="14"/>
  <c r="L71" i="14"/>
  <c r="K71" i="14"/>
  <c r="J71" i="14"/>
  <c r="I71" i="14"/>
  <c r="H71" i="14"/>
  <c r="G71" i="14"/>
  <c r="F71" i="14"/>
  <c r="E71" i="14"/>
  <c r="N59" i="14"/>
  <c r="M59" i="14"/>
  <c r="L59" i="14"/>
  <c r="K59" i="14"/>
  <c r="J59" i="14"/>
  <c r="I59" i="14"/>
  <c r="H59" i="14"/>
  <c r="G59" i="14"/>
  <c r="F59" i="14"/>
  <c r="E59" i="14"/>
  <c r="E69" i="11"/>
  <c r="G63" i="11"/>
  <c r="F63" i="11"/>
  <c r="E68" i="11" s="1"/>
  <c r="E63" i="11"/>
  <c r="E67" i="11" s="1"/>
  <c r="D63" i="11"/>
  <c r="N32" i="14"/>
  <c r="M32" i="14"/>
  <c r="L32" i="14"/>
  <c r="K32" i="14"/>
  <c r="J32" i="14"/>
  <c r="I32" i="14"/>
  <c r="H32" i="14"/>
  <c r="G32" i="14"/>
  <c r="F32" i="14"/>
  <c r="E32" i="14"/>
  <c r="N20" i="14"/>
  <c r="M20" i="14"/>
  <c r="L20" i="14"/>
  <c r="K20" i="14"/>
  <c r="J20" i="14"/>
  <c r="I20" i="14"/>
  <c r="H20" i="14"/>
  <c r="G20" i="14"/>
  <c r="F20" i="14"/>
  <c r="E20" i="14"/>
  <c r="G22" i="11"/>
  <c r="E28" i="11" s="1"/>
  <c r="F22" i="11"/>
  <c r="E27" i="11" s="1"/>
  <c r="E22" i="11"/>
  <c r="E26" i="11" s="1"/>
  <c r="D22" i="11"/>
  <c r="L30" i="10" l="1"/>
  <c r="G55" i="20"/>
  <c r="G23" i="20"/>
  <c r="I61" i="19"/>
  <c r="I75" i="19"/>
  <c r="I20" i="19"/>
  <c r="I34" i="19"/>
  <c r="I37" i="19" s="1"/>
  <c r="G96" i="17"/>
  <c r="G46" i="17"/>
  <c r="Q29" i="3"/>
  <c r="G70" i="7"/>
  <c r="O21" i="14"/>
  <c r="G32" i="16"/>
  <c r="G69" i="16"/>
  <c r="Q86" i="6"/>
  <c r="Q33" i="6"/>
  <c r="K105" i="2"/>
  <c r="M95" i="2"/>
  <c r="O62" i="14"/>
  <c r="O24" i="14"/>
  <c r="O63" i="14"/>
  <c r="O23" i="14"/>
  <c r="O64" i="14"/>
  <c r="O65" i="14"/>
  <c r="O66" i="14"/>
  <c r="O67" i="14"/>
  <c r="O60" i="14"/>
  <c r="O68" i="14"/>
  <c r="O25" i="14"/>
  <c r="O61" i="14"/>
  <c r="O69" i="14"/>
  <c r="F68" i="11"/>
  <c r="E75" i="11" s="1"/>
  <c r="F69" i="11"/>
  <c r="E77" i="11" s="1"/>
  <c r="F67" i="11"/>
  <c r="E73" i="11" s="1"/>
  <c r="E79" i="11" s="1"/>
  <c r="O26" i="14"/>
  <c r="O27" i="14"/>
  <c r="O28" i="14"/>
  <c r="O29" i="14"/>
  <c r="O22" i="14"/>
  <c r="O30" i="14"/>
  <c r="F27" i="11"/>
  <c r="E34" i="11" s="1"/>
  <c r="F26" i="11"/>
  <c r="E32" i="11" s="1"/>
  <c r="F28" i="11"/>
  <c r="E36" i="11" s="1"/>
  <c r="I78" i="19" l="1"/>
  <c r="K109" i="2"/>
  <c r="K77" i="14"/>
  <c r="K38" i="14"/>
  <c r="G28" i="11"/>
  <c r="E37" i="11" s="1"/>
  <c r="G27" i="11"/>
  <c r="E35" i="11" s="1"/>
  <c r="G69" i="11"/>
  <c r="E78" i="11" s="1"/>
  <c r="G67" i="11"/>
  <c r="E74" i="11" s="1"/>
  <c r="G68" i="11"/>
  <c r="E76" i="11" s="1"/>
  <c r="G26" i="11"/>
  <c r="E33" i="11" s="1"/>
  <c r="E38" i="11" l="1"/>
  <c r="G32" i="9"/>
  <c r="G31" i="9"/>
  <c r="G30" i="9"/>
  <c r="G29" i="9"/>
  <c r="G28" i="9"/>
  <c r="G27" i="9"/>
  <c r="G26" i="9"/>
  <c r="G25" i="9"/>
  <c r="G24" i="9"/>
  <c r="G23" i="9"/>
  <c r="G22" i="9"/>
  <c r="G21" i="9"/>
  <c r="G20" i="9"/>
  <c r="G19" i="9"/>
  <c r="G18" i="9"/>
  <c r="G30" i="7"/>
  <c r="G26" i="7"/>
  <c r="G27" i="7"/>
  <c r="G28" i="7"/>
  <c r="G16" i="7"/>
  <c r="G29" i="7"/>
  <c r="G18" i="4"/>
  <c r="G20" i="4"/>
  <c r="G21" i="4"/>
  <c r="G17" i="4"/>
  <c r="G25" i="4" s="1"/>
  <c r="J28" i="2"/>
  <c r="M28" i="2" s="1"/>
  <c r="J29" i="2"/>
  <c r="M29" i="2" s="1"/>
  <c r="J38" i="2"/>
  <c r="D47" i="2" s="1"/>
  <c r="J37" i="2"/>
  <c r="D46" i="2" s="1"/>
  <c r="K46" i="2" s="1"/>
  <c r="J36" i="2"/>
  <c r="J35" i="2"/>
  <c r="J33" i="2"/>
  <c r="M33" i="2" s="1"/>
  <c r="J31" i="2"/>
  <c r="M31" i="2" s="1"/>
  <c r="J30" i="2"/>
  <c r="M30" i="2" s="1"/>
  <c r="E19" i="6"/>
  <c r="F19" i="6"/>
  <c r="G19" i="6"/>
  <c r="H19" i="6"/>
  <c r="I19" i="6"/>
  <c r="J19" i="6"/>
  <c r="K19" i="6"/>
  <c r="L19" i="6"/>
  <c r="M19" i="6"/>
  <c r="N19" i="6"/>
  <c r="I43" i="6"/>
  <c r="I42" i="6"/>
  <c r="I41" i="6"/>
  <c r="I40" i="6"/>
  <c r="G36" i="9" l="1"/>
  <c r="G34" i="7"/>
  <c r="O84" i="6"/>
  <c r="O83" i="6"/>
  <c r="O79" i="6"/>
  <c r="O75" i="6"/>
  <c r="O82" i="6"/>
  <c r="O78" i="6"/>
  <c r="O74" i="6"/>
  <c r="O81" i="6"/>
  <c r="O77" i="6"/>
  <c r="O73" i="6"/>
  <c r="O80" i="6"/>
  <c r="O76" i="6"/>
  <c r="O28" i="6"/>
  <c r="O29" i="6"/>
  <c r="O20" i="6"/>
  <c r="O23" i="6"/>
  <c r="O21" i="6"/>
  <c r="O24" i="6"/>
  <c r="O22" i="6"/>
  <c r="O25" i="6"/>
  <c r="O26" i="6"/>
  <c r="O27" i="6"/>
  <c r="M36" i="2"/>
  <c r="D45" i="2"/>
  <c r="K45" i="2" s="1"/>
  <c r="M37" i="2"/>
  <c r="K47" i="2"/>
  <c r="M38" i="2"/>
  <c r="M35" i="2"/>
  <c r="D44" i="2"/>
  <c r="K44" i="2" s="1"/>
  <c r="O30" i="6"/>
  <c r="O31" i="6"/>
  <c r="O86" i="6" l="1"/>
  <c r="K102" i="6" s="1"/>
  <c r="O33" i="6"/>
  <c r="K51" i="6" s="1"/>
  <c r="K48" i="2"/>
  <c r="M39" i="2"/>
  <c r="K52" i="2" l="1"/>
  <c r="Q32" i="14" l="1"/>
</calcChain>
</file>

<file path=xl/sharedStrings.xml><?xml version="1.0" encoding="utf-8"?>
<sst xmlns="http://schemas.openxmlformats.org/spreadsheetml/2006/main" count="1011" uniqueCount="283">
  <si>
    <t>Personnel</t>
  </si>
  <si>
    <t>Max. Direct Labor Rate</t>
  </si>
  <si>
    <t>Subtotal Direct Labor</t>
  </si>
  <si>
    <t>Description</t>
  </si>
  <si>
    <t>ASCE (A) or NICET (N) Grade</t>
  </si>
  <si>
    <t>Multiplier</t>
  </si>
  <si>
    <t>Total Direct Technical Hours</t>
  </si>
  <si>
    <t>Wage Differential</t>
  </si>
  <si>
    <t>Supplemental Benefits</t>
  </si>
  <si>
    <t>Item Number</t>
  </si>
  <si>
    <t>Item Description</t>
  </si>
  <si>
    <t>Unit</t>
  </si>
  <si>
    <t>Unit Price</t>
  </si>
  <si>
    <t>Estimated Quantity</t>
  </si>
  <si>
    <t>Estimated Cost</t>
  </si>
  <si>
    <t>LF</t>
  </si>
  <si>
    <t>EA</t>
  </si>
  <si>
    <t>Task (hrs)</t>
  </si>
  <si>
    <t>Total Labor Fee</t>
  </si>
  <si>
    <t>Consultant</t>
  </si>
  <si>
    <t>Billing Rate</t>
  </si>
  <si>
    <t>Task</t>
  </si>
  <si>
    <t>No.</t>
  </si>
  <si>
    <t>Labor Totals</t>
  </si>
  <si>
    <t>Tasks/Phase</t>
  </si>
  <si>
    <t>units</t>
  </si>
  <si>
    <t>unit description</t>
  </si>
  <si>
    <t>unit price</t>
  </si>
  <si>
    <t>line total</t>
  </si>
  <si>
    <t>each</t>
  </si>
  <si>
    <t>Estimated Hours by Staff Position</t>
  </si>
  <si>
    <t>Total Cost Per Task</t>
  </si>
  <si>
    <t>Direct Rate</t>
  </si>
  <si>
    <t>Title</t>
  </si>
  <si>
    <t>Hazmat Sampling &amp; Testing Actual Expenses:</t>
  </si>
  <si>
    <t>Campus - Project Name</t>
  </si>
  <si>
    <t>SUCF Project Number</t>
  </si>
  <si>
    <t>Proposal Title</t>
  </si>
  <si>
    <t>Date</t>
  </si>
  <si>
    <t>Total sampling &amp; testing Fee</t>
  </si>
  <si>
    <r>
      <rPr>
        <i/>
        <sz val="10"/>
        <color theme="1"/>
        <rFont val="Calibri"/>
        <family val="2"/>
        <scheme val="minor"/>
      </rPr>
      <t xml:space="preserve">insert office personnel </t>
    </r>
    <r>
      <rPr>
        <sz val="10"/>
        <color theme="1"/>
        <rFont val="Calibri"/>
        <family val="2"/>
        <scheme val="minor"/>
      </rPr>
      <t>(Office)</t>
    </r>
  </si>
  <si>
    <r>
      <rPr>
        <i/>
        <sz val="10"/>
        <color theme="1"/>
        <rFont val="Calibri"/>
        <family val="2"/>
        <scheme val="minor"/>
      </rPr>
      <t>insert field personnel</t>
    </r>
    <r>
      <rPr>
        <sz val="10"/>
        <color theme="1"/>
        <rFont val="Calibri"/>
        <family val="2"/>
        <scheme val="minor"/>
      </rPr>
      <t xml:space="preserve"> (Field)</t>
    </r>
  </si>
  <si>
    <t>Personnel (work in Field)</t>
  </si>
  <si>
    <t>insert field personnel (Field)</t>
  </si>
  <si>
    <t>Field Hours</t>
  </si>
  <si>
    <t>Subtotal</t>
  </si>
  <si>
    <t>Prevailing Wage Additive for Field Personnel</t>
  </si>
  <si>
    <t>Total Wage Differential &amp; Supplemental Benefits</t>
  </si>
  <si>
    <t>TOTAL FEE=</t>
  </si>
  <si>
    <t>Estimated CCTV Costs by Unit Price</t>
  </si>
  <si>
    <t>Total Fee:</t>
  </si>
  <si>
    <t>LS</t>
  </si>
  <si>
    <t>Estimated Subsurface Investigations &amp; Geotechnical Evalucations Costs by Unit Price</t>
  </si>
  <si>
    <t>Position</t>
  </si>
  <si>
    <t>Estimated Costs by Unit Price</t>
  </si>
  <si>
    <t>Provide this bid tab for unit price RFPs. Edit as needed for scope. Also include plan to show work/ scope required. Provide estimated quantity of each item to be completed.</t>
  </si>
  <si>
    <t>*Unit prices above shall include all associated reimbursable expenses.</t>
  </si>
  <si>
    <t>Estimated Building Investigation Costs by Unit Price</t>
  </si>
  <si>
    <t xml:space="preserve">Pipe Size </t>
  </si>
  <si>
    <t xml:space="preserve">Rates </t>
  </si>
  <si>
    <t>Magnetic Particle Tests</t>
  </si>
  <si>
    <t>Radiographic Tests</t>
  </si>
  <si>
    <t>-</t>
  </si>
  <si>
    <t xml:space="preserve">Visual Inspections </t>
  </si>
  <si>
    <t xml:space="preserve">Magnetic Particle Tests </t>
  </si>
  <si>
    <t>General Location Description</t>
  </si>
  <si>
    <t>Box Tunnel</t>
  </si>
  <si>
    <t>Cost</t>
  </si>
  <si>
    <t xml:space="preserve">Visual Inspection </t>
  </si>
  <si>
    <t xml:space="preserve">Estimated Full Days </t>
  </si>
  <si>
    <t xml:space="preserve">Estimated Half Days </t>
  </si>
  <si>
    <t xml:space="preserve">Total Cost </t>
  </si>
  <si>
    <t xml:space="preserve">Estimated Days Rounded Up to 1/2 Day </t>
  </si>
  <si>
    <t>Notes</t>
  </si>
  <si>
    <t>Visual Test per Full Day</t>
  </si>
  <si>
    <t>Visual Test per Half Day</t>
  </si>
  <si>
    <t xml:space="preserve">Contractors Capability to Perform # Tests per Day </t>
  </si>
  <si>
    <t>Report</t>
  </si>
  <si>
    <t>Instructions</t>
  </si>
  <si>
    <t xml:space="preserve">Completed by Contractor </t>
  </si>
  <si>
    <t xml:space="preserve">Completed by Design Consultant </t>
  </si>
  <si>
    <t xml:space="preserve">Table #1 - Scope Description of the Non-Destructive Testing Required </t>
  </si>
  <si>
    <t>No. Welds</t>
  </si>
  <si>
    <t>Mechanical Room 5'-10' AFF</t>
  </si>
  <si>
    <t>Mechanical Room 5' AFF</t>
  </si>
  <si>
    <t>Walk-in Tunnel</t>
  </si>
  <si>
    <t>Total</t>
  </si>
  <si>
    <t xml:space="preserve">Table #2 </t>
  </si>
  <si>
    <t>Table #3</t>
  </si>
  <si>
    <t>Radiographic Tests per Full Day</t>
  </si>
  <si>
    <t xml:space="preserve">Radiographic Tests per Half Day </t>
  </si>
  <si>
    <t xml:space="preserve">Magnetic Particle Tests per Full Day </t>
  </si>
  <si>
    <t xml:space="preserve">Magnetic Particle Tests per Half Day </t>
  </si>
  <si>
    <t>1. Radiogrpahic film costs and the time necessary to analyze should be included in the Radiographic Testing Rates.</t>
  </si>
  <si>
    <t>2. Reimbursable travel expenses will be billed in accordance with the latest SUCF bulletin.</t>
  </si>
  <si>
    <t>3. Full day is considered to be 4-8 hours onsite, half day less than 4 hrs onsite.</t>
  </si>
  <si>
    <t>SAMPLE SHEET</t>
  </si>
  <si>
    <r>
      <t xml:space="preserve">Issue a request for proposal per Directive 1C-4 to obtain Non-Destructive Testing (NDT) of pipe welds.  Include a narrative describing the general scope of the project, the location, and the duration. Provide information on the deadline for the completed Proposal, who it should be addressed to and how it should be submitted.  Include the blank template on page 2 as part of the proposal, Table #1's cells highlighted in </t>
    </r>
    <r>
      <rPr>
        <b/>
        <sz val="16"/>
        <rFont val="Calibri"/>
        <family val="2"/>
        <scheme val="minor"/>
      </rPr>
      <t>gray</t>
    </r>
    <r>
      <rPr>
        <b/>
        <sz val="16"/>
        <color theme="1"/>
        <rFont val="Calibri"/>
        <family val="2"/>
        <scheme val="minor"/>
      </rPr>
      <t xml:space="preserve"> should be completed by the Design Consultant prior to issung the RFP. The cells highlighted in </t>
    </r>
    <r>
      <rPr>
        <b/>
        <sz val="16"/>
        <rFont val="Calibri"/>
        <family val="2"/>
        <scheme val="minor"/>
      </rPr>
      <t>green</t>
    </r>
    <r>
      <rPr>
        <b/>
        <sz val="16"/>
        <color theme="1"/>
        <rFont val="Calibri"/>
        <family val="2"/>
        <scheme val="minor"/>
      </rPr>
      <t xml:space="preserve"> will be completed by the contractor responding to the RFP.  Include as part of the RFP package the contract documents technical specifications that detail the necessity for 3rd party NDT along with applicable drawings showing the layout of the piping systems.   Detail in the RFP if the Radiogrpahic testing will be restricted to occur during certain times due to safety from occupants in the work areas or adjacent spaces.   When requesting NDT confirm there is sufficent welds available for inspection to maximize efficiency of the contractor.   </t>
    </r>
  </si>
  <si>
    <t>Instructions:</t>
  </si>
  <si>
    <t>Field Time</t>
  </si>
  <si>
    <t>Office Time</t>
  </si>
  <si>
    <t>Topographic Survey</t>
  </si>
  <si>
    <t>Utility Designation (QL-B)</t>
  </si>
  <si>
    <t>Mapping</t>
  </si>
  <si>
    <t>V (A)</t>
  </si>
  <si>
    <t>IV (A)</t>
  </si>
  <si>
    <t>II (N)</t>
  </si>
  <si>
    <t>Survey Party Chief (Office)</t>
  </si>
  <si>
    <t>Project Manager (Office)</t>
  </si>
  <si>
    <r>
      <rPr>
        <i/>
        <sz val="10"/>
        <color theme="1"/>
        <rFont val="Calibri"/>
        <family val="2"/>
        <scheme val="minor"/>
      </rPr>
      <t xml:space="preserve">Survey Instrument Person </t>
    </r>
    <r>
      <rPr>
        <sz val="10"/>
        <color theme="1"/>
        <rFont val="Calibri"/>
        <family val="2"/>
        <scheme val="minor"/>
      </rPr>
      <t>(Office)</t>
    </r>
  </si>
  <si>
    <r>
      <rPr>
        <i/>
        <sz val="10"/>
        <color theme="1"/>
        <rFont val="Calibri"/>
        <family val="2"/>
        <scheme val="minor"/>
      </rPr>
      <t xml:space="preserve">SUE Technician #1 </t>
    </r>
    <r>
      <rPr>
        <sz val="10"/>
        <color theme="1"/>
        <rFont val="Calibri"/>
        <family val="2"/>
        <scheme val="minor"/>
      </rPr>
      <t>(Office)</t>
    </r>
  </si>
  <si>
    <r>
      <rPr>
        <i/>
        <sz val="10"/>
        <color theme="1"/>
        <rFont val="Calibri"/>
        <family val="2"/>
        <scheme val="minor"/>
      </rPr>
      <t xml:space="preserve">SUE Technician #2 </t>
    </r>
    <r>
      <rPr>
        <sz val="10"/>
        <color theme="1"/>
        <rFont val="Calibri"/>
        <family val="2"/>
        <scheme val="minor"/>
      </rPr>
      <t>(Office)</t>
    </r>
  </si>
  <si>
    <r>
      <rPr>
        <i/>
        <sz val="10"/>
        <color theme="1"/>
        <rFont val="Calibri"/>
        <family val="2"/>
        <scheme val="minor"/>
      </rPr>
      <t xml:space="preserve">Sr. Drafter/CADD </t>
    </r>
    <r>
      <rPr>
        <sz val="10"/>
        <color theme="1"/>
        <rFont val="Calibri"/>
        <family val="2"/>
        <scheme val="minor"/>
      </rPr>
      <t>(Office)</t>
    </r>
  </si>
  <si>
    <t>III (N)</t>
  </si>
  <si>
    <t>Survey Party Chief (Field)</t>
  </si>
  <si>
    <t>Survey Instrument Person (Field)</t>
  </si>
  <si>
    <t>SUE Technician #1 (Field)</t>
  </si>
  <si>
    <r>
      <rPr>
        <i/>
        <sz val="10"/>
        <color theme="1"/>
        <rFont val="Calibri"/>
        <family val="2"/>
        <scheme val="minor"/>
      </rPr>
      <t>SUE Technician #2</t>
    </r>
    <r>
      <rPr>
        <sz val="10"/>
        <color theme="1"/>
        <rFont val="Calibri"/>
        <family val="2"/>
        <scheme val="minor"/>
      </rPr>
      <t xml:space="preserve"> (Field)</t>
    </r>
  </si>
  <si>
    <t>Total Survey Area:</t>
  </si>
  <si>
    <t xml:space="preserve">Quality of survey required: </t>
  </si>
  <si>
    <t>acres</t>
  </si>
  <si>
    <t>QL-B</t>
  </si>
  <si>
    <t>TOTAL NOT-TO-EXCEED FEE=</t>
  </si>
  <si>
    <t>Total Hrs Per Task</t>
  </si>
  <si>
    <t>Total Hours</t>
  </si>
  <si>
    <t>Completed by Subconsultant/Contractor</t>
  </si>
  <si>
    <t>Issue a request for proposal per Directive 1C-4 and 1C-12 for survey, mapping and utility locating. Within the RFP - Include a narrative describing the general scope of the project, a project site map with total area, any record utility mapping, utility designation quality level, required datum, benchmarks, etc per Directive 1C-12. Provide information on the deadline for the completed Proposal, schedule of work, who it should be addressed to and how it should be submitted. Include the blank template on page 2 as part of the proposal. The cells highlighted in green should be provided by the subconsultant, and the gray be completed by the consultant.</t>
  </si>
  <si>
    <t>Issue a request for proposal per Directive 1C-4 for hazmat testing.  Include a narrative describing the general scope of the project, the project location, and describe the testing needed. Provide information on the deadline for the completed Proposal, who it should be addressed to and how it should be submitted.  Include the blank template on page 2 as part of the proposal. The cells highlighted in green should be provided by the subconsultant, and the gray be completed by the consultant. The bid tab should be provided with an estimated number of test/samples required.</t>
  </si>
  <si>
    <t>PLM 198.1 Analysis (2 day TAT)</t>
  </si>
  <si>
    <t>PLM -NOB 198.6 Analysis (2 day TAT)</t>
  </si>
  <si>
    <t>TEM 198.4 Analysis (2 day TAT)</t>
  </si>
  <si>
    <t>PLM 198.1 Analysis (5 day TAT)</t>
  </si>
  <si>
    <t>PLM-NOB 198.6 Analysis (5 day TAT)</t>
  </si>
  <si>
    <t>TEM 198.4 Analysis (5 day TAT)</t>
  </si>
  <si>
    <t>PCB Caulk Analysis (5 day TAT)</t>
  </si>
  <si>
    <t>Report Preparation</t>
  </si>
  <si>
    <t>Mobilization/ On-Site Meeting</t>
  </si>
  <si>
    <t>Sr. Environmental Consultant</t>
  </si>
  <si>
    <t>Environmental Engineer</t>
  </si>
  <si>
    <t>Environmental Consultant</t>
  </si>
  <si>
    <t>CAD Tech</t>
  </si>
  <si>
    <t>Asbestos Field Investigation &amp; Sample</t>
  </si>
  <si>
    <t>Lead-Based Paint Field Investigation &amp; Sample</t>
  </si>
  <si>
    <t>PCB Caulk Field Investigation &amp; Testing</t>
  </si>
  <si>
    <t>Each</t>
  </si>
  <si>
    <t>XRF Rental</t>
  </si>
  <si>
    <t xml:space="preserve">Field Investigation and Document Search </t>
  </si>
  <si>
    <t xml:space="preserve">System Model Development </t>
  </si>
  <si>
    <t>Coordination Evaluations (Time Current Curves)</t>
  </si>
  <si>
    <t xml:space="preserve">EPSS Report Preparation </t>
  </si>
  <si>
    <t>Mobilization/ Demobilization</t>
  </si>
  <si>
    <t>Locate termination points/or buried MH</t>
  </si>
  <si>
    <t>Televising Cleaned Sewers - 6 to 8 inch Dia. - Sanitary or Storm</t>
  </si>
  <si>
    <t>Heavy Cleaning and Root Cutting - 6 to 8inch Dia - Sanitary or Storm</t>
  </si>
  <si>
    <t>Sewer cleaning 6 to 8 inch Dia. - sanitary or Storm</t>
  </si>
  <si>
    <t>*Reimbursable travel expsense will be billed in accordance with the latest SUCF bulletin.</t>
  </si>
  <si>
    <t>*Reimbursable travel expsense will be billed in accordance with the latest SUCF bulletin</t>
  </si>
  <si>
    <t xml:space="preserve">Submit Extra Compensation Authorization for Electrical Powers System Study during Design.  The ECA shall include a description of the proposed services, a justification for why the services are required and their objective.  Provide an itemized breakdown of the services and their proposed costs by task, hours, personal, hourly rates.   See Directive 26-2 Electrical Power System Study for detail on the requirements expected from this study.   </t>
  </si>
  <si>
    <t>Senior Electrical Engineer</t>
  </si>
  <si>
    <t>Junior Electrical Engineer</t>
  </si>
  <si>
    <t>Mobilization &amp; Demobilization</t>
  </si>
  <si>
    <t>Private Utility Locator at Exploration Locations</t>
  </si>
  <si>
    <t>Geotechnical Report</t>
  </si>
  <si>
    <t>Boring Layout &amp; Dig Safe</t>
  </si>
  <si>
    <t>Infiltration Tests</t>
  </si>
  <si>
    <t>Soil Drilling &amp; Sampling - Standard (w/ SPT)</t>
  </si>
  <si>
    <t>FT</t>
  </si>
  <si>
    <t>Concrete Slab Coring and patching</t>
  </si>
  <si>
    <t>Moisture Content</t>
  </si>
  <si>
    <t>Grain Size Analysis</t>
  </si>
  <si>
    <t>Standard Proctor</t>
  </si>
  <si>
    <t>Mobilization and Demobilization**</t>
  </si>
  <si>
    <t>** Mobilization &amp; Demobilization include all general conditions</t>
  </si>
  <si>
    <t>Material/ Unit</t>
  </si>
  <si>
    <t>Labor/ Unit</t>
  </si>
  <si>
    <t>Issue a request for proposal per Directive 1C-4 for utility CCTV investigations. Provide this bid tab for Utility CCTV RFPs. Edit as needed for scope. Also include plan to show pipe locations, provide estimated quantity (LF) of CCTV, and any assumed required cleaning or other associated cost. Provide best assumed estimate of quantities.  Can always revise ECA if need more CCTV and/or also add contingency within estimate. Since the quantities within the bid tab are estimated as an allowance for bidding, it would be reasonable to add a 10% contingency to the estimate for each unit total to permit field adjustment of the quantities without requiring modifications and revisions to the proposal and ECA per Directive 1C-4. Provide information on the deadline for the completed proposal, schedule of work, who it should be addressed to and how it should be submitted. Include the blank template on page 2 as part of the proposal. The cells highlighted in green should be provided by the subconsultant, and the gray be completed by the consultant.</t>
  </si>
  <si>
    <t>Issue a request for proposal per Directive 1C-4 for Building Investigations. Provide this bid tab for Building Investigations that can be bid by Unit Price. Edit as needed for scope. Also include plan and details to show scope of work. Provide estimated quantity of each item to be completed prior to issuing RFP. Provide information on the deadline for the completed proposal, schedule of work, who it should be addressed to and how it should be submitted. Include the blank template on page 2 as part of the proposal. The cells highlighted in green should be provided by the subconsultant, and the gray be completed by the consultant.</t>
  </si>
  <si>
    <t>Issue a request for proposal per Directive 1C-4 and 1C-5 for subsurface (geotechnical) investigation. Within the RFP - include a narrative describing the general scope of the project and a project site map to show locations of proposed work (pavement core, boring, infiltration test, etc.).  Provide information on the deadline for the completed proposal, schedule of work, who it should be addressed to and how it should be submitted. Include the blank template on page 2 as part of the proposal. The cells highlighted in green should be provided by the subconsultant, and the gray be completed by the consultant. Note that unit prices need to include all required removal of spoils and restoration.</t>
  </si>
  <si>
    <t>**Unit prices above shall include all required removal of spoils and restoration</t>
  </si>
  <si>
    <t>PLM 198.1 Analysis (1 day TAT)</t>
  </si>
  <si>
    <t>Estimated Testing and Special Inspection Services</t>
  </si>
  <si>
    <t>Special Inspector - Soil Technician</t>
  </si>
  <si>
    <t>day</t>
  </si>
  <si>
    <t>Service</t>
  </si>
  <si>
    <t>Day</t>
  </si>
  <si>
    <t>1/2 Day</t>
  </si>
  <si>
    <t>Special Inspections - Soils</t>
  </si>
  <si>
    <t>Reinforcing - Concrete</t>
  </si>
  <si>
    <t>Concrete mix verification (placement, slump, air entrainment, temp, etc)</t>
  </si>
  <si>
    <t>Inspect post installed anchors in concrete</t>
  </si>
  <si>
    <t>Inspect Formwork</t>
  </si>
  <si>
    <t>Special Inspector - Concrete Technician</t>
  </si>
  <si>
    <t>Field Weld Inspector - Steel &amp; Deck</t>
  </si>
  <si>
    <t>Field Bolt Inspector - Steel</t>
  </si>
  <si>
    <t>Special Inspector - Steel</t>
  </si>
  <si>
    <t>General Inspections - Steel</t>
  </si>
  <si>
    <t>Special Inspector - Masonry</t>
  </si>
  <si>
    <t>Special Inspections - Masonry</t>
  </si>
  <si>
    <t>Special Inspector - Fire</t>
  </si>
  <si>
    <t>Special Inspections - Fire-Resistant Joints and Penetrations</t>
  </si>
  <si>
    <t>Lab Testing</t>
  </si>
  <si>
    <t>Concrete Cylinder Compression Strength</t>
  </si>
  <si>
    <t>NOTES:</t>
  </si>
  <si>
    <t>1. Half day and whole day charges listed in the proposal form are on-site charges. Time getting to the site and back to the office (Travel time) are to be included in your unit pricing.</t>
  </si>
  <si>
    <t>2. Unit prices shall include all materials and equipment required for inspections and testing.</t>
  </si>
  <si>
    <t>3. Unit prices shall include all associated office time.</t>
  </si>
  <si>
    <t>4. Unit prices shall include the cost for associated professional engineering and project management time.</t>
  </si>
  <si>
    <t>Technical Personnel</t>
  </si>
  <si>
    <t>Project/Air Monitor/Air Sampling Technical (assume 40 days @ 8.5 hours per day on site) - include PCB monitoring and project management</t>
  </si>
  <si>
    <t>Additional Sampling and Testing of unforeseen suspected materials (1/2 days)</t>
  </si>
  <si>
    <t>Hazmat Sampling &amp; Testing Actual Expenses (Additional Laboratory Analysis):</t>
  </si>
  <si>
    <t>PCM Analysis (3 Hour Turnaround)</t>
  </si>
  <si>
    <t>TEM Analysis NIOSH Method 7402
(24 Hour Turnaround)</t>
  </si>
  <si>
    <t>PLM Analysis NIOSH Method 198.1
(24 Hour Turnaround)</t>
  </si>
  <si>
    <t>PLM Analysis NIOSH Method 198.6
(24 Hour Turnaround)</t>
  </si>
  <si>
    <t>PLM Analysis NIOSH Method 198.4 
(24 Hour Turnaround)</t>
  </si>
  <si>
    <t>PLM Analysis NIOSH Method 198.1
(RUSH TAT)</t>
  </si>
  <si>
    <t>PLM Analysis Method 198.6
(RUSH TAT)</t>
  </si>
  <si>
    <t>PLM Analysis NIOSH Method 198.4 
(RUSH TAT)</t>
  </si>
  <si>
    <t>TEM-Air AHERA Method
(RUSH TAT)</t>
  </si>
  <si>
    <t>PCB EPA Method 8082 (72 Hour TAT)</t>
  </si>
  <si>
    <t>1. All expenses  (mileage, personal protective equipment, sampling equipment, air pumps etc.) shall be included in the Unit Prices. In addition, include all labor costs for travel to/from site to laboratory.</t>
  </si>
  <si>
    <t>2. Unit prices shall include associated office time.</t>
  </si>
  <si>
    <t>Technical Personnel Fee</t>
  </si>
  <si>
    <t>Issue a request for proposal per Directive 1D-9 Monitoring Removal of Asbestos and Hazardous Materials during Construction.  Include a narrative describing the general scope of the project, the project location, and describe the testing needed. Provide information on the deadline for the completed Proposal, who it should be addressed to and how it should be submitted.  Include the blank template on page 2 as part of the proposal. The cells highlighted in green should be provided by the subconsultant, and the gray be completed by the consultant. The bid tab should be provided with an estimated number of test/samples required.</t>
  </si>
  <si>
    <t>Within the RFP - include a narrative describing the general scope of the project and a project site map to show the location of the proposed work. Issue a request for proposal for any construction phase testing and special inspections. Review Directive 1C-6 Control Testing Laboratory Services, Satement of Special Inspections form in the project front ends, and Instructions for Statement of Special Inspections on the SUCF website. Another example proposal bid tab can be found within Directive 1C-6. Provide information on the deadline for the completed proposal, anticipated schedule of work, who it should be addressed to and how it should be submitted. Include the blank template on page 2 as part of the proposal. The cells highlighted in green should be provided by the subconsultant, and the gray be completed by the consultant. Consultant is to provide the list and estimated quantity of the special inspections required and populate the proposal form prior to requesting a proposal.</t>
  </si>
  <si>
    <t>Additional Casing</t>
  </si>
  <si>
    <t>Mandrel Inspection ECA Bid Tab</t>
  </si>
  <si>
    <t>Issue a request for proposal per Directive 1C-4 for Mandrel Inspections. Provide this bid tab or similar for Mandrel Inspections that can be bid by Unit Price. Edit as needed for scope. Also include site plan(s) and details to show scope of work highlighting manhole locations and the route of conduits to be mandrelled. Provide information on the deadline for the completed proposal, schedule of work, who it should be addressed to and how it should be submitted. The RFP should include the minimum requirements for the report (butterfly drawings, pictures inside manhole, size of manhole, size and quantity of conduits, spare conduits, size and ratings of feeder conductors in conduits, feeder tags, condition of cable racks and grounding, or note any dificiencies in each manhole). The RFP should also clarify if it is required to camera each conduit. Typically, conduit is only videoed if an obstruction is hit or if sharp sweeps or too many bends are encountered.  The camera inspection shall record distances to obstructions, sharp sweeps, and bends . Include the blank template on page 2 as part of the proposal. The cells highlighted in green should be provided by the subconsultant, and the gray be completed by the consultant.</t>
  </si>
  <si>
    <t>Mobilization/Demobilization</t>
  </si>
  <si>
    <t>Crew Daily Rate (Min. Crew size 4). See footnotes below</t>
  </si>
  <si>
    <t xml:space="preserve">1/2 Day </t>
  </si>
  <si>
    <t>2. Crew daily rate prices shall include all materials and equipment required for inspections and testing.</t>
  </si>
  <si>
    <t>Additional services if needed</t>
  </si>
  <si>
    <t xml:space="preserve">Video Conduit </t>
  </si>
  <si>
    <t>$/LF</t>
  </si>
  <si>
    <t>Dewatering per MH</t>
  </si>
  <si>
    <t>$/EA</t>
  </si>
  <si>
    <t>Either include here or above depending on typical conditions inside campus manholes</t>
  </si>
  <si>
    <t>3. Crew daily rate prices shall assume mechanical means for rodding or cleaning.</t>
  </si>
  <si>
    <t>4. Crew daily rate prices shall include all associated reimbursable expenses.</t>
  </si>
  <si>
    <t>1. Full day is defined as any time over 4-hours. Half day and whole day charges listed in the proposal form are on-site charges. Time getting to the site and back to the office (Travel time) are to be included in your mobilization/demobilization cost.</t>
  </si>
  <si>
    <t>$</t>
  </si>
  <si>
    <t>Site Restoration</t>
  </si>
  <si>
    <t>Thermal Conductivity Test</t>
  </si>
  <si>
    <t>*Reimbursable travel expense will be billed in accordance with the latest SUCF bulletin.</t>
  </si>
  <si>
    <t>2. Unit prices above shall include all associated reimbursable expenses.</t>
  </si>
  <si>
    <t>Removal of Spoils Cuttings &amp; drilling wastes</t>
  </si>
  <si>
    <t xml:space="preserve">Submit Extra Compensation Authorization for Geothermal Test Well.  The ECA shall include a description of the proposed services, plan showing location of test wells, and a justification for why the services are required and their objective.  Provide an itemized breakdown of the services and their proposed costs by task, quantity, and unit rates.    </t>
  </si>
  <si>
    <t>Test Boreholes (includes X ft. of casing)</t>
  </si>
  <si>
    <t>5. Min. crew size is 4. Assumes 2 workers per manhole at each end for OSHA confined space.</t>
  </si>
  <si>
    <t>Hours</t>
  </si>
  <si>
    <t>Final Cleaning</t>
  </si>
  <si>
    <t>Labor Rate</t>
  </si>
  <si>
    <t>Equipment/ Unit</t>
  </si>
  <si>
    <t>Trade Sitework
Title Laborer</t>
  </si>
  <si>
    <t>Trade Sitework
Title Operator</t>
  </si>
  <si>
    <t>Trade Masonry
Title</t>
  </si>
  <si>
    <t>Trade Carpentry
Title</t>
  </si>
  <si>
    <t>Trade Plaster
Title</t>
  </si>
  <si>
    <t>Trade Demolition
Title Laborer</t>
  </si>
  <si>
    <t>Trade Abatement
Title</t>
  </si>
  <si>
    <t>Trade Roofing
Tittle</t>
  </si>
  <si>
    <t>Trade Mechanical
Title</t>
  </si>
  <si>
    <t>Trade Concrete Finisher
Title</t>
  </si>
  <si>
    <t>Trade Superintendent (General Conditions)
Title</t>
  </si>
  <si>
    <t>Trade Cleaners (Final Cleaning)
Title</t>
  </si>
  <si>
    <t>Probe/Item #</t>
  </si>
  <si>
    <t>Roofing at Coping</t>
  </si>
  <si>
    <t>Roofing at Field</t>
  </si>
  <si>
    <t>Roofing at Drain</t>
  </si>
  <si>
    <t>Roofing at Curbs</t>
  </si>
  <si>
    <t>Window and Interior Finishes</t>
  </si>
  <si>
    <t>Foundation</t>
  </si>
  <si>
    <t>Brick at Grade</t>
  </si>
  <si>
    <t>Supply Duct Diffusers</t>
  </si>
  <si>
    <t>Terrazzo Flooring</t>
  </si>
  <si>
    <t>Basement Floor Core</t>
  </si>
  <si>
    <t>"A" Labor Fee/ Unit</t>
  </si>
  <si>
    <t>"A" Labor Fee PER UNIT -  backup table for each item above.</t>
  </si>
  <si>
    <t>Total Hrs PER Probe/ Item #</t>
  </si>
  <si>
    <t>Total "A" Labor Fee PER Unit ($)</t>
  </si>
  <si>
    <t>Provide an assumption for --- manhours at a rate of $--/hr per associated trade for each labor unit in Table "A"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</si>
</sst>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 ##,###"/>
    <numFmt numFmtId="165" formatCode="0.0"/>
    <numFmt numFmtId="166" formatCode="##.#\ &quot;inches&quot;"/>
  </numFmts>
  <fonts count="30"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i/>
      <sz val="10"/>
      <color theme="1"/>
      <name val="Calibri"/>
      <family val="2"/>
      <scheme val="minor"/>
    </font>
    <font>
      <b/>
      <sz val="10"/>
      <name val="Calibri"/>
      <family val="2"/>
      <scheme val="minor"/>
    </font>
    <font>
      <b/>
      <u/>
      <sz val="16"/>
      <color theme="1"/>
      <name val="Calibri"/>
      <family val="2"/>
      <scheme val="minor"/>
    </font>
    <font>
      <sz val="16"/>
      <color theme="1"/>
      <name val="Calibri"/>
      <family val="2"/>
      <scheme val="minor"/>
    </font>
    <font>
      <b/>
      <sz val="16"/>
      <color theme="1"/>
      <name val="Calibri"/>
      <family val="2"/>
      <scheme val="minor"/>
    </font>
    <font>
      <b/>
      <sz val="16"/>
      <name val="Calibri"/>
      <family val="2"/>
      <scheme val="minor"/>
    </font>
    <font>
      <b/>
      <i/>
      <sz val="14"/>
      <color theme="1"/>
      <name val="Calibri"/>
      <family val="2"/>
      <scheme val="minor"/>
    </font>
    <font>
      <i/>
      <sz val="14"/>
      <color theme="1"/>
      <name val="Calibri"/>
      <family val="2"/>
      <scheme val="minor"/>
    </font>
    <font>
      <b/>
      <i/>
      <u/>
      <sz val="36"/>
      <color rgb="FFFF0000"/>
      <name val="Eras Bold ITC"/>
      <family val="2"/>
    </font>
    <font>
      <i/>
      <u/>
      <sz val="11"/>
      <color theme="1"/>
      <name val="Eras Bold ITC"/>
      <family val="2"/>
    </font>
    <font>
      <sz val="11"/>
      <color theme="1"/>
      <name val="Eras Bold ITC"/>
      <family val="2"/>
    </font>
    <font>
      <b/>
      <u/>
      <sz val="10"/>
      <color theme="1"/>
      <name val="Calibri"/>
      <family val="2"/>
      <scheme val="minor"/>
    </font>
    <font>
      <b/>
      <i/>
      <u/>
      <sz val="36"/>
      <color rgb="FFFF0000"/>
      <name val="Eras Bold ITC"/>
      <family val="2"/>
    </font>
    <font>
      <i/>
      <u/>
      <sz val="11"/>
      <color theme="1"/>
      <name val="Eras Bold ITC"/>
      <family val="2"/>
    </font>
    <font>
      <b/>
      <i/>
      <u/>
      <sz val="30"/>
      <color rgb="FFFF0000"/>
      <name val="Eras Bold ITC"/>
      <family val="2"/>
    </font>
    <font>
      <u/>
      <sz val="10"/>
      <color theme="1"/>
      <name val="Calibri"/>
      <family val="2"/>
      <scheme val="minor"/>
    </font>
    <font>
      <b/>
      <u/>
      <sz val="24"/>
      <color rgb="FFFF0000"/>
      <name val="Eras Bold ITC"/>
      <family val="2"/>
    </font>
    <font>
      <u/>
      <sz val="26"/>
      <color rgb="FFFF0000"/>
      <name val="Eras Bold ITC"/>
      <family val="2"/>
    </font>
    <font>
      <b/>
      <u/>
      <sz val="24"/>
      <color rgb="FFFF0000"/>
      <name val="Eras Bold ITC"/>
      <family val="2"/>
    </font>
    <font>
      <b/>
      <sz val="14"/>
      <color theme="1"/>
      <name val="Calibri"/>
      <family val="2"/>
      <scheme val="minor"/>
    </font>
    <font>
      <b/>
      <u/>
      <sz val="14"/>
      <color theme="1"/>
      <name val="Calibri"/>
      <family val="2"/>
      <scheme val="minor"/>
    </font>
    <font>
      <i/>
      <u/>
      <sz val="10"/>
      <color theme="1"/>
      <name val="Calibri"/>
      <family val="2"/>
      <scheme val="minor"/>
    </font>
    <font>
      <b/>
      <i/>
      <u/>
      <sz val="10"/>
      <color theme="1"/>
      <name val="Calibri"/>
      <family val="2"/>
      <scheme val="minor"/>
    </font>
    <font>
      <b/>
      <i/>
      <sz val="10"/>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style="thin">
        <color auto="1"/>
      </left>
      <right/>
      <top style="medium">
        <color indexed="64"/>
      </top>
      <bottom/>
      <diagonal/>
    </border>
    <border>
      <left style="thin">
        <color auto="1"/>
      </left>
      <right/>
      <top/>
      <bottom style="thin">
        <color auto="1"/>
      </bottom>
      <diagonal/>
    </border>
    <border>
      <left/>
      <right style="thin">
        <color auto="1"/>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style="medium">
        <color indexed="64"/>
      </left>
      <right/>
      <top style="thin">
        <color auto="1"/>
      </top>
      <bottom/>
      <diagonal/>
    </border>
    <border>
      <left/>
      <right/>
      <top style="thin">
        <color indexed="64"/>
      </top>
      <bottom/>
      <diagonal/>
    </border>
    <border>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614">
    <xf numFmtId="0" fontId="0" fillId="0" borderId="0" xfId="0"/>
    <xf numFmtId="0" fontId="4" fillId="0" borderId="1" xfId="0" applyFont="1" applyFill="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vertical="center"/>
    </xf>
    <xf numFmtId="6" fontId="2" fillId="0" borderId="0" xfId="0" applyNumberFormat="1" applyFont="1" applyBorder="1" applyAlignment="1">
      <alignment horizontal="center" vertical="center"/>
    </xf>
    <xf numFmtId="0" fontId="2" fillId="0" borderId="0" xfId="0" applyFont="1" applyAlignment="1">
      <alignment vertical="center"/>
    </xf>
    <xf numFmtId="0" fontId="2" fillId="0" borderId="0" xfId="0" applyFont="1"/>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9" xfId="0" applyFont="1" applyBorder="1" applyAlignment="1">
      <alignment vertical="center"/>
    </xf>
    <xf numFmtId="0" fontId="2" fillId="0" borderId="26" xfId="0" applyFont="1" applyBorder="1" applyAlignment="1">
      <alignment horizontal="center" vertical="center"/>
    </xf>
    <xf numFmtId="0" fontId="3" fillId="0" borderId="0" xfId="0" applyFont="1" applyAlignment="1"/>
    <xf numFmtId="0" fontId="2" fillId="0" borderId="8" xfId="0" applyFont="1" applyBorder="1"/>
    <xf numFmtId="44" fontId="2" fillId="0" borderId="9" xfId="0" applyNumberFormat="1" applyFont="1" applyBorder="1"/>
    <xf numFmtId="0" fontId="2" fillId="0" borderId="9" xfId="0" applyFont="1" applyBorder="1"/>
    <xf numFmtId="0" fontId="2" fillId="0" borderId="0" xfId="0" applyFont="1" applyAlignment="1">
      <alignment horizontal="center"/>
    </xf>
    <xf numFmtId="0" fontId="3" fillId="0" borderId="20" xfId="0" applyFont="1" applyBorder="1"/>
    <xf numFmtId="0" fontId="3" fillId="0" borderId="21" xfId="0" applyFont="1" applyBorder="1"/>
    <xf numFmtId="44" fontId="2" fillId="0" borderId="21" xfId="0" applyNumberFormat="1" applyFont="1" applyFill="1" applyBorder="1" applyAlignment="1">
      <alignment horizontal="center" vertical="center"/>
    </xf>
    <xf numFmtId="44" fontId="2" fillId="0" borderId="0" xfId="0" applyNumberFormat="1" applyFont="1" applyBorder="1"/>
    <xf numFmtId="0" fontId="3" fillId="0" borderId="0" xfId="0" applyFont="1" applyBorder="1" applyAlignment="1">
      <alignment horizontal="left"/>
    </xf>
    <xf numFmtId="0" fontId="2" fillId="0" borderId="0" xfId="0" applyFont="1" applyFill="1" applyBorder="1"/>
    <xf numFmtId="8" fontId="2" fillId="0" borderId="0" xfId="0" applyNumberFormat="1" applyFont="1"/>
    <xf numFmtId="8" fontId="3" fillId="0" borderId="9" xfId="0" applyNumberFormat="1" applyFont="1" applyBorder="1"/>
    <xf numFmtId="0" fontId="3" fillId="0" borderId="0" xfId="0" applyFont="1" applyAlignment="1">
      <alignment horizontal="center"/>
    </xf>
    <xf numFmtId="6" fontId="3" fillId="0" borderId="0" xfId="0" applyNumberFormat="1" applyFont="1" applyBorder="1" applyAlignment="1">
      <alignment horizontal="center" vertical="center"/>
    </xf>
    <xf numFmtId="8" fontId="3" fillId="0" borderId="0" xfId="0" applyNumberFormat="1" applyFont="1" applyBorder="1" applyAlignment="1">
      <alignment horizontal="center" vertical="center"/>
    </xf>
    <xf numFmtId="0" fontId="2" fillId="0" borderId="3" xfId="0" applyFont="1" applyBorder="1"/>
    <xf numFmtId="0" fontId="2" fillId="0" borderId="20" xfId="0" applyFont="1" applyBorder="1" applyAlignment="1">
      <alignment horizontal="left"/>
    </xf>
    <xf numFmtId="0" fontId="2" fillId="0" borderId="22" xfId="0" applyFont="1" applyBorder="1" applyAlignment="1">
      <alignment horizontal="left"/>
    </xf>
    <xf numFmtId="44" fontId="2" fillId="0" borderId="34" xfId="0" applyNumberFormat="1" applyFont="1" applyFill="1" applyBorder="1" applyAlignment="1">
      <alignment horizontal="center" vertical="center"/>
    </xf>
    <xf numFmtId="44" fontId="3" fillId="0" borderId="0" xfId="0" applyNumberFormat="1" applyFont="1" applyBorder="1"/>
    <xf numFmtId="0" fontId="6" fillId="0" borderId="0" xfId="0" applyFont="1"/>
    <xf numFmtId="0" fontId="2" fillId="0" borderId="0" xfId="0" applyFont="1" applyBorder="1" applyAlignment="1">
      <alignment horizontal="left"/>
    </xf>
    <xf numFmtId="44" fontId="2" fillId="0" borderId="46" xfId="0" applyNumberFormat="1" applyFont="1" applyFill="1" applyBorder="1" applyAlignment="1">
      <alignment horizontal="center" vertical="center"/>
    </xf>
    <xf numFmtId="0" fontId="2" fillId="0" borderId="0" xfId="0" applyFont="1" applyAlignment="1">
      <alignment horizontal="left" vertical="top" wrapText="1"/>
    </xf>
    <xf numFmtId="44" fontId="5" fillId="0" borderId="1" xfId="1" applyFont="1" applyFill="1" applyBorder="1" applyAlignment="1">
      <alignment horizontal="center" vertical="center"/>
    </xf>
    <xf numFmtId="44" fontId="2" fillId="0" borderId="21" xfId="1" applyFont="1" applyBorder="1" applyAlignment="1">
      <alignment horizontal="right" vertical="center"/>
    </xf>
    <xf numFmtId="44" fontId="2" fillId="0" borderId="24" xfId="1" applyFont="1" applyBorder="1" applyAlignment="1">
      <alignment horizontal="right" vertical="center"/>
    </xf>
    <xf numFmtId="44" fontId="3" fillId="0" borderId="0" xfId="1" applyFont="1" applyBorder="1"/>
    <xf numFmtId="44" fontId="3" fillId="0" borderId="9" xfId="1" applyFont="1" applyBorder="1" applyAlignment="1">
      <alignment vertical="center"/>
    </xf>
    <xf numFmtId="44" fontId="3" fillId="0" borderId="9" xfId="1" applyFont="1" applyBorder="1"/>
    <xf numFmtId="0" fontId="2" fillId="0" borderId="0" xfId="0" applyFont="1" applyAlignment="1">
      <alignment horizontal="left" vertical="top" wrapText="1"/>
    </xf>
    <xf numFmtId="0" fontId="3" fillId="0" borderId="0" xfId="0" applyFont="1" applyAlignment="1">
      <alignment horizontal="center"/>
    </xf>
    <xf numFmtId="0" fontId="2" fillId="0" borderId="0" xfId="0" applyFont="1" applyAlignment="1">
      <alignment horizontal="center" vertical="center"/>
    </xf>
    <xf numFmtId="0" fontId="2" fillId="0" borderId="0" xfId="0" applyFont="1" applyAlignment="1"/>
    <xf numFmtId="0" fontId="2" fillId="0" borderId="0" xfId="0" applyFont="1" applyBorder="1"/>
    <xf numFmtId="0" fontId="6" fillId="2" borderId="0" xfId="0" applyFont="1" applyFill="1" applyBorder="1" applyAlignment="1">
      <alignment wrapText="1"/>
    </xf>
    <xf numFmtId="0" fontId="2" fillId="0" borderId="0" xfId="0" applyFont="1" applyFill="1" applyBorder="1" applyAlignment="1">
      <alignment horizontal="center" vertical="center"/>
    </xf>
    <xf numFmtId="44" fontId="2" fillId="2" borderId="0" xfId="1" applyFont="1" applyFill="1" applyBorder="1" applyAlignment="1">
      <alignment horizontal="center" vertical="center"/>
    </xf>
    <xf numFmtId="3" fontId="2" fillId="2" borderId="0" xfId="0" applyNumberFormat="1" applyFont="1" applyFill="1" applyBorder="1" applyAlignment="1">
      <alignment horizontal="center" vertical="center"/>
    </xf>
    <xf numFmtId="44" fontId="2" fillId="0" borderId="0" xfId="1" applyFont="1" applyBorder="1" applyAlignment="1">
      <alignment horizontal="center" vertical="center"/>
    </xf>
    <xf numFmtId="0" fontId="2" fillId="2" borderId="0" xfId="0" applyFont="1" applyFill="1" applyBorder="1"/>
    <xf numFmtId="0" fontId="2" fillId="0" borderId="0" xfId="0" applyFont="1" applyBorder="1" applyAlignment="1">
      <alignment horizontal="center" vertical="center"/>
    </xf>
    <xf numFmtId="0" fontId="2" fillId="3" borderId="12" xfId="0" applyFont="1" applyFill="1" applyBorder="1" applyAlignment="1"/>
    <xf numFmtId="0" fontId="2" fillId="3" borderId="14" xfId="0" applyFont="1" applyFill="1" applyBorder="1" applyAlignment="1"/>
    <xf numFmtId="0" fontId="2" fillId="3" borderId="13" xfId="0" applyFont="1" applyFill="1" applyBorder="1" applyAlignment="1"/>
    <xf numFmtId="0" fontId="6" fillId="0" borderId="0" xfId="0" applyFont="1" applyAlignment="1"/>
    <xf numFmtId="44" fontId="3" fillId="0" borderId="0" xfId="0" applyNumberFormat="1" applyFont="1"/>
    <xf numFmtId="44" fontId="2" fillId="0" borderId="21" xfId="1" applyFont="1" applyFill="1" applyBorder="1" applyAlignment="1">
      <alignment horizontal="center" vertical="center"/>
    </xf>
    <xf numFmtId="44" fontId="2" fillId="0" borderId="24" xfId="1" applyFont="1" applyFill="1" applyBorder="1" applyAlignment="1">
      <alignment horizontal="center" vertical="center"/>
    </xf>
    <xf numFmtId="0" fontId="3" fillId="0" borderId="0" xfId="0" applyFont="1" applyAlignment="1">
      <alignment horizontal="center" vertic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8" xfId="0" applyFont="1" applyFill="1" applyBorder="1" applyAlignment="1">
      <alignment horizontal="center" wrapText="1"/>
    </xf>
    <xf numFmtId="0" fontId="3" fillId="0" borderId="19" xfId="0" applyFont="1" applyFill="1" applyBorder="1" applyAlignment="1">
      <alignment horizontal="center"/>
    </xf>
    <xf numFmtId="8" fontId="3" fillId="0" borderId="0" xfId="0" applyNumberFormat="1" applyFont="1" applyBorder="1" applyAlignment="1">
      <alignment vertical="center"/>
    </xf>
    <xf numFmtId="0" fontId="3" fillId="0" borderId="0" xfId="0" applyFont="1" applyBorder="1" applyAlignment="1">
      <alignment vertical="center"/>
    </xf>
    <xf numFmtId="6" fontId="3" fillId="0" borderId="0" xfId="0" applyNumberFormat="1" applyFont="1" applyBorder="1" applyAlignment="1">
      <alignment vertical="center"/>
    </xf>
    <xf numFmtId="0" fontId="6"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3" fillId="0" borderId="0" xfId="0" applyFont="1" applyBorder="1" applyAlignment="1">
      <alignment wrapText="1"/>
    </xf>
    <xf numFmtId="0" fontId="0" fillId="0" borderId="0" xfId="0" applyAlignment="1">
      <alignment wrapText="1"/>
    </xf>
    <xf numFmtId="0" fontId="3" fillId="0" borderId="0" xfId="0" applyFont="1" applyAlignment="1">
      <alignment horizontal="center"/>
    </xf>
    <xf numFmtId="0" fontId="2" fillId="6" borderId="0" xfId="0" applyFont="1" applyFill="1"/>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3" xfId="0" applyFont="1" applyFill="1" applyBorder="1" applyAlignment="1">
      <alignment horizontal="center" vertical="center"/>
    </xf>
    <xf numFmtId="44" fontId="2" fillId="5" borderId="1" xfId="1" applyFont="1" applyFill="1" applyBorder="1" applyAlignment="1">
      <alignment horizontal="center" vertical="center"/>
    </xf>
    <xf numFmtId="44" fontId="2" fillId="5" borderId="2" xfId="1" applyFont="1" applyFill="1" applyBorder="1" applyAlignment="1">
      <alignment horizontal="center" vertical="center"/>
    </xf>
    <xf numFmtId="44" fontId="2" fillId="5" borderId="3" xfId="1" applyFont="1" applyFill="1" applyBorder="1" applyAlignment="1">
      <alignment horizontal="center" vertical="center"/>
    </xf>
    <xf numFmtId="44" fontId="2" fillId="5" borderId="23" xfId="1" applyFont="1" applyFill="1" applyBorder="1" applyAlignment="1">
      <alignment horizontal="center" vertical="center"/>
    </xf>
    <xf numFmtId="0" fontId="2" fillId="5" borderId="1" xfId="0" applyFont="1" applyFill="1" applyBorder="1"/>
    <xf numFmtId="0" fontId="2" fillId="5" borderId="23" xfId="0" applyFont="1" applyFill="1" applyBorder="1"/>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3" xfId="0" applyFont="1" applyFill="1" applyBorder="1" applyAlignment="1">
      <alignment horizontal="center" vertical="center" wrapText="1"/>
    </xf>
    <xf numFmtId="44" fontId="2" fillId="5" borderId="1" xfId="1" applyFont="1" applyFill="1" applyBorder="1" applyAlignment="1">
      <alignment vertical="center"/>
    </xf>
    <xf numFmtId="44" fontId="2" fillId="5" borderId="23" xfId="1" applyFont="1" applyFill="1" applyBorder="1" applyAlignment="1">
      <alignment vertical="center"/>
    </xf>
    <xf numFmtId="44" fontId="2" fillId="5" borderId="1" xfId="0" applyNumberFormat="1"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left" vertical="center"/>
    </xf>
    <xf numFmtId="0" fontId="2" fillId="0" borderId="0" xfId="0" applyFont="1" applyFill="1"/>
    <xf numFmtId="0" fontId="3" fillId="0" borderId="0" xfId="0" applyFont="1" applyFill="1"/>
    <xf numFmtId="0" fontId="3"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2" fillId="0" borderId="33"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left"/>
    </xf>
    <xf numFmtId="0" fontId="9" fillId="0" borderId="0" xfId="0" applyFont="1"/>
    <xf numFmtId="0" fontId="9" fillId="0" borderId="0" xfId="0" applyFont="1" applyAlignment="1">
      <alignment vertical="top" wrapText="1"/>
    </xf>
    <xf numFmtId="0" fontId="10" fillId="0" borderId="0" xfId="0" applyFont="1" applyAlignment="1">
      <alignment horizontal="center"/>
    </xf>
    <xf numFmtId="0" fontId="9" fillId="0" borderId="0" xfId="0" applyFont="1" applyAlignment="1">
      <alignment horizontal="center"/>
    </xf>
    <xf numFmtId="0" fontId="9" fillId="0" borderId="1" xfId="0" applyFont="1" applyBorder="1" applyAlignment="1">
      <alignment horizontal="center" wrapText="1"/>
    </xf>
    <xf numFmtId="166" fontId="9" fillId="7" borderId="1" xfId="0" applyNumberFormat="1" applyFont="1" applyFill="1" applyBorder="1" applyAlignment="1">
      <alignment horizontal="center" wrapText="1"/>
    </xf>
    <xf numFmtId="0" fontId="9" fillId="7" borderId="1" xfId="0" applyFont="1" applyFill="1" applyBorder="1" applyAlignment="1">
      <alignment horizontal="center" wrapText="1"/>
    </xf>
    <xf numFmtId="0" fontId="9" fillId="0" borderId="1" xfId="0" applyFont="1" applyBorder="1" applyAlignment="1">
      <alignment horizontal="center"/>
    </xf>
    <xf numFmtId="49" fontId="9" fillId="0" borderId="0" xfId="0" applyNumberFormat="1" applyFont="1" applyAlignment="1">
      <alignment horizontal="center"/>
    </xf>
    <xf numFmtId="0" fontId="9" fillId="0" borderId="1" xfId="0" applyFont="1" applyBorder="1" applyAlignment="1">
      <alignment horizontal="center"/>
    </xf>
    <xf numFmtId="0" fontId="9" fillId="5" borderId="1" xfId="1" applyNumberFormat="1" applyFont="1" applyFill="1" applyBorder="1" applyAlignment="1">
      <alignment horizontal="center"/>
    </xf>
    <xf numFmtId="165" fontId="9" fillId="0" borderId="1" xfId="1" applyNumberFormat="1" applyFont="1" applyBorder="1" applyAlignment="1">
      <alignment horizontal="center"/>
    </xf>
    <xf numFmtId="0" fontId="9" fillId="8" borderId="0" xfId="1" applyNumberFormat="1" applyFont="1" applyFill="1" applyBorder="1" applyAlignment="1">
      <alignment horizontal="center"/>
    </xf>
    <xf numFmtId="165" fontId="9" fillId="0" borderId="0" xfId="1" applyNumberFormat="1" applyFont="1" applyBorder="1" applyAlignment="1">
      <alignment horizontal="center"/>
    </xf>
    <xf numFmtId="164" fontId="9" fillId="5" borderId="1" xfId="1" applyNumberFormat="1" applyFont="1" applyFill="1" applyBorder="1" applyAlignment="1">
      <alignment horizontal="center"/>
    </xf>
    <xf numFmtId="164" fontId="9" fillId="0" borderId="1" xfId="1" applyNumberFormat="1" applyFont="1" applyBorder="1" applyAlignment="1">
      <alignment horizontal="center"/>
    </xf>
    <xf numFmtId="164" fontId="9" fillId="5" borderId="1" xfId="0" applyNumberFormat="1" applyFont="1" applyFill="1" applyBorder="1" applyAlignment="1">
      <alignment horizontal="center"/>
    </xf>
    <xf numFmtId="164" fontId="9" fillId="0" borderId="1" xfId="0" applyNumberFormat="1" applyFont="1" applyBorder="1" applyAlignment="1">
      <alignment horizontal="center"/>
    </xf>
    <xf numFmtId="0" fontId="12" fillId="0" borderId="0" xfId="0" applyFont="1"/>
    <xf numFmtId="0" fontId="13" fillId="0" borderId="0" xfId="0" applyFont="1" applyAlignment="1">
      <alignment horizontal="left"/>
    </xf>
    <xf numFmtId="0" fontId="13" fillId="0" borderId="0" xfId="0" applyFont="1"/>
    <xf numFmtId="0" fontId="3" fillId="0" borderId="0" xfId="0" applyFont="1" applyAlignment="1">
      <alignment horizontal="left"/>
    </xf>
    <xf numFmtId="0" fontId="2" fillId="5" borderId="2"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3" fillId="0" borderId="0" xfId="0" applyFont="1"/>
    <xf numFmtId="0" fontId="17" fillId="0" borderId="0" xfId="0" applyFont="1"/>
    <xf numFmtId="0" fontId="3" fillId="0" borderId="0" xfId="0" applyFont="1" applyAlignment="1">
      <alignment wrapText="1"/>
    </xf>
    <xf numFmtId="0" fontId="3" fillId="0" borderId="0" xfId="0" applyFont="1" applyFill="1" applyAlignment="1">
      <alignment horizontal="left" vertical="top" wrapText="1"/>
    </xf>
    <xf numFmtId="0" fontId="2" fillId="7" borderId="0" xfId="0" applyFont="1" applyFill="1"/>
    <xf numFmtId="0" fontId="3"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horizontal="left"/>
    </xf>
    <xf numFmtId="44" fontId="2" fillId="0" borderId="21" xfId="0" applyNumberFormat="1" applyFont="1" applyBorder="1" applyAlignment="1">
      <alignment horizontal="center" vertical="center"/>
    </xf>
    <xf numFmtId="44" fontId="2" fillId="0" borderId="34" xfId="0" applyNumberFormat="1" applyFont="1" applyBorder="1" applyAlignment="1">
      <alignment horizontal="center" vertical="center"/>
    </xf>
    <xf numFmtId="44" fontId="2" fillId="0" borderId="46" xfId="0" applyNumberFormat="1" applyFont="1" applyBorder="1" applyAlignment="1">
      <alignment horizontal="center" vertical="center"/>
    </xf>
    <xf numFmtId="44" fontId="2" fillId="0" borderId="0" xfId="0" applyNumberFormat="1" applyFont="1"/>
    <xf numFmtId="0" fontId="2" fillId="0" borderId="18" xfId="0" applyFont="1" applyBorder="1"/>
    <xf numFmtId="0" fontId="2" fillId="0" borderId="0" xfId="0" applyFont="1" applyBorder="1" applyAlignment="1"/>
    <xf numFmtId="0" fontId="3" fillId="0" borderId="0"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alignment horizontal="left"/>
    </xf>
    <xf numFmtId="0" fontId="2" fillId="7" borderId="1" xfId="0" applyFont="1" applyFill="1" applyBorder="1" applyAlignment="1">
      <alignment horizontal="right" vertical="center"/>
    </xf>
    <xf numFmtId="0" fontId="2" fillId="7" borderId="23" xfId="0" applyFont="1" applyFill="1" applyBorder="1" applyAlignment="1">
      <alignment horizontal="right" vertical="center"/>
    </xf>
    <xf numFmtId="0" fontId="2" fillId="0" borderId="36" xfId="0" applyFont="1" applyBorder="1" applyAlignment="1">
      <alignment horizontal="center" vertical="center"/>
    </xf>
    <xf numFmtId="0" fontId="3" fillId="0" borderId="55" xfId="0" applyFont="1" applyBorder="1" applyAlignment="1">
      <alignment horizontal="center"/>
    </xf>
    <xf numFmtId="0" fontId="2" fillId="0" borderId="56" xfId="0" applyFont="1" applyBorder="1"/>
    <xf numFmtId="0" fontId="2" fillId="0" borderId="21" xfId="0" applyFont="1" applyBorder="1"/>
    <xf numFmtId="0" fontId="2" fillId="0" borderId="24" xfId="0" applyFont="1" applyBorder="1"/>
    <xf numFmtId="0" fontId="3" fillId="0" borderId="0" xfId="0" applyFont="1" applyFill="1" applyBorder="1" applyAlignment="1">
      <alignment horizontal="center"/>
    </xf>
    <xf numFmtId="0" fontId="2" fillId="0" borderId="0" xfId="0" applyFont="1" applyAlignment="1">
      <alignment horizontal="left" vertical="top" wrapText="1"/>
    </xf>
    <xf numFmtId="0" fontId="3" fillId="0" borderId="0" xfId="0" applyFont="1" applyAlignment="1">
      <alignment horizontal="center"/>
    </xf>
    <xf numFmtId="6" fontId="3" fillId="0" borderId="0" xfId="0" applyNumberFormat="1" applyFont="1" applyBorder="1" applyAlignment="1">
      <alignment horizontal="center" vertical="center"/>
    </xf>
    <xf numFmtId="0" fontId="3" fillId="0" borderId="0" xfId="0" applyFont="1" applyFill="1" applyBorder="1" applyAlignment="1">
      <alignment horizont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2" fillId="0" borderId="33" xfId="0" applyFont="1" applyBorder="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horizontal="left"/>
    </xf>
    <xf numFmtId="0" fontId="2" fillId="7" borderId="2" xfId="0" applyFont="1" applyFill="1" applyBorder="1" applyAlignment="1">
      <alignment horizontal="right" vertical="center"/>
    </xf>
    <xf numFmtId="44" fontId="2" fillId="5" borderId="2" xfId="1" applyFont="1" applyFill="1" applyBorder="1" applyAlignment="1">
      <alignment vertical="center"/>
    </xf>
    <xf numFmtId="0" fontId="2" fillId="4" borderId="0" xfId="0" applyFont="1" applyFill="1"/>
    <xf numFmtId="0" fontId="2" fillId="8" borderId="0" xfId="0" applyFont="1" applyFill="1"/>
    <xf numFmtId="0" fontId="2" fillId="7" borderId="20" xfId="0" applyFont="1" applyFill="1" applyBorder="1" applyAlignment="1">
      <alignment horizontal="center" vertical="center"/>
    </xf>
    <xf numFmtId="0" fontId="2" fillId="7" borderId="26" xfId="0" applyFont="1" applyFill="1" applyBorder="1" applyAlignment="1">
      <alignment horizontal="center" vertical="center"/>
    </xf>
    <xf numFmtId="44" fontId="5" fillId="5" borderId="1" xfId="1" applyFont="1" applyFill="1" applyBorder="1" applyAlignment="1">
      <alignment horizontal="center" vertical="center"/>
    </xf>
    <xf numFmtId="0" fontId="2" fillId="7" borderId="22" xfId="0" applyFont="1" applyFill="1" applyBorder="1" applyAlignment="1">
      <alignment horizontal="center" vertical="center"/>
    </xf>
    <xf numFmtId="0" fontId="3" fillId="5" borderId="18" xfId="0" applyFont="1" applyFill="1" applyBorder="1" applyAlignment="1">
      <alignment horizontal="center" vertical="center" wrapText="1"/>
    </xf>
    <xf numFmtId="0" fontId="3" fillId="5" borderId="18" xfId="0" applyFont="1" applyFill="1" applyBorder="1" applyAlignment="1">
      <alignment horizontal="center" vertical="center"/>
    </xf>
    <xf numFmtId="0" fontId="20" fillId="0" borderId="0" xfId="0" applyFont="1" applyAlignment="1">
      <alignment vertical="center" wrapText="1"/>
    </xf>
    <xf numFmtId="0" fontId="3" fillId="7" borderId="58" xfId="0" applyFont="1" applyFill="1" applyBorder="1" applyAlignment="1">
      <alignment horizontal="left" vertical="top"/>
    </xf>
    <xf numFmtId="0" fontId="3" fillId="7" borderId="59" xfId="0" applyFont="1" applyFill="1" applyBorder="1" applyAlignment="1">
      <alignment horizontal="left" vertical="top"/>
    </xf>
    <xf numFmtId="0" fontId="3" fillId="7" borderId="60" xfId="0" applyFont="1" applyFill="1" applyBorder="1" applyAlignment="1">
      <alignment horizontal="left" vertical="top"/>
    </xf>
    <xf numFmtId="0" fontId="17" fillId="0" borderId="0" xfId="0" applyFont="1" applyAlignment="1">
      <alignment wrapText="1"/>
    </xf>
    <xf numFmtId="0" fontId="3" fillId="0" borderId="0" xfId="0" applyFont="1" applyFill="1" applyAlignment="1"/>
    <xf numFmtId="0" fontId="17" fillId="0" borderId="0" xfId="0" applyFont="1" applyAlignment="1"/>
    <xf numFmtId="0" fontId="2" fillId="7" borderId="25" xfId="0" applyFont="1" applyFill="1" applyBorder="1" applyAlignment="1">
      <alignment horizontal="center"/>
    </xf>
    <xf numFmtId="0" fontId="2" fillId="7" borderId="3" xfId="0" applyFont="1" applyFill="1" applyBorder="1" applyAlignment="1">
      <alignment horizontal="center"/>
    </xf>
    <xf numFmtId="0" fontId="2" fillId="7" borderId="3" xfId="0" applyFont="1" applyFill="1" applyBorder="1" applyAlignment="1">
      <alignment horizontal="center" wrapText="1"/>
    </xf>
    <xf numFmtId="0" fontId="3" fillId="0" borderId="0" xfId="0" applyFont="1" applyAlignment="1">
      <alignment horizontal="center"/>
    </xf>
    <xf numFmtId="0" fontId="6"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22" fillId="0" borderId="7" xfId="0" applyFont="1" applyFill="1" applyBorder="1" applyAlignment="1">
      <alignment horizontal="center"/>
    </xf>
    <xf numFmtId="0" fontId="22" fillId="0" borderId="0" xfId="0" applyFont="1" applyFill="1" applyBorder="1" applyAlignment="1">
      <alignment horizontal="center"/>
    </xf>
    <xf numFmtId="0" fontId="2" fillId="7" borderId="1" xfId="0" applyFont="1" applyFill="1" applyBorder="1" applyAlignment="1">
      <alignment horizontal="center" vertical="center"/>
    </xf>
    <xf numFmtId="44" fontId="2" fillId="0" borderId="21" xfId="1" applyFont="1" applyBorder="1"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xf>
    <xf numFmtId="0" fontId="24" fillId="0" borderId="7" xfId="0" applyFont="1" applyBorder="1" applyAlignment="1"/>
    <xf numFmtId="0" fontId="24" fillId="0" borderId="0" xfId="0" applyFont="1" applyAlignment="1"/>
    <xf numFmtId="0" fontId="2" fillId="7" borderId="3" xfId="0" applyFont="1" applyFill="1" applyBorder="1" applyAlignment="1">
      <alignment horizontal="left"/>
    </xf>
    <xf numFmtId="0" fontId="2" fillId="7" borderId="1" xfId="0" applyFont="1" applyFill="1" applyBorder="1" applyAlignment="1">
      <alignment wrapText="1"/>
    </xf>
    <xf numFmtId="0" fontId="2" fillId="7" borderId="1" xfId="0" applyFont="1" applyFill="1" applyBorder="1"/>
    <xf numFmtId="0" fontId="2" fillId="7" borderId="25" xfId="0" applyFont="1" applyFill="1" applyBorder="1" applyAlignment="1">
      <alignment horizontal="right"/>
    </xf>
    <xf numFmtId="0" fontId="2" fillId="7" borderId="20" xfId="0" applyFont="1" applyFill="1" applyBorder="1"/>
    <xf numFmtId="44" fontId="2" fillId="7" borderId="1" xfId="1" applyFont="1" applyFill="1" applyBorder="1" applyAlignment="1">
      <alignment horizontal="center" vertical="center"/>
    </xf>
    <xf numFmtId="0" fontId="26" fillId="0" borderId="0" xfId="0" applyFont="1" applyAlignment="1">
      <alignment horizontal="left"/>
    </xf>
    <xf numFmtId="0" fontId="3" fillId="0" borderId="10" xfId="0" applyFont="1" applyBorder="1" applyAlignment="1">
      <alignment horizontal="center"/>
    </xf>
    <xf numFmtId="0" fontId="3" fillId="0" borderId="18"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left"/>
    </xf>
    <xf numFmtId="0" fontId="2" fillId="0" borderId="33"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9" borderId="0" xfId="0" applyFont="1" applyFill="1" applyBorder="1" applyAlignment="1">
      <alignment vertical="center"/>
    </xf>
    <xf numFmtId="0" fontId="3" fillId="9" borderId="0" xfId="0" applyFont="1" applyFill="1" applyBorder="1" applyAlignment="1">
      <alignment horizontal="center" vertical="center"/>
    </xf>
    <xf numFmtId="0" fontId="3" fillId="9" borderId="0" xfId="0" applyFont="1" applyFill="1" applyBorder="1" applyAlignment="1">
      <alignment vertical="center" textRotation="90" wrapText="1"/>
    </xf>
    <xf numFmtId="0" fontId="2" fillId="9" borderId="0" xfId="0" applyFont="1" applyFill="1" applyBorder="1" applyAlignment="1">
      <alignment horizontal="left"/>
    </xf>
    <xf numFmtId="0" fontId="2" fillId="9" borderId="11" xfId="0" applyFont="1" applyFill="1" applyBorder="1"/>
    <xf numFmtId="0" fontId="2" fillId="9" borderId="15" xfId="0" applyFont="1" applyFill="1" applyBorder="1" applyAlignment="1">
      <alignment vertical="center"/>
    </xf>
    <xf numFmtId="0" fontId="3" fillId="7" borderId="18" xfId="0" applyFont="1" applyFill="1" applyBorder="1" applyAlignment="1">
      <alignment horizontal="center" vertical="center"/>
    </xf>
    <xf numFmtId="0" fontId="2" fillId="9" borderId="21" xfId="0" applyFont="1" applyFill="1" applyBorder="1"/>
    <xf numFmtId="0" fontId="3" fillId="0" borderId="48" xfId="0" applyFont="1" applyBorder="1" applyAlignment="1">
      <alignment vertical="center"/>
    </xf>
    <xf numFmtId="0" fontId="2" fillId="0" borderId="11" xfId="0" applyFont="1" applyBorder="1"/>
    <xf numFmtId="0" fontId="2" fillId="9" borderId="0" xfId="0" applyFont="1" applyFill="1"/>
    <xf numFmtId="0" fontId="3" fillId="7" borderId="18" xfId="0" applyFont="1" applyFill="1" applyBorder="1" applyAlignment="1">
      <alignment horizontal="center" vertical="center" wrapText="1"/>
    </xf>
    <xf numFmtId="0" fontId="2" fillId="0" borderId="0" xfId="0" applyFont="1" applyAlignment="1">
      <alignment wrapText="1"/>
    </xf>
    <xf numFmtId="0" fontId="2" fillId="7" borderId="1" xfId="0" applyFont="1" applyFill="1" applyBorder="1" applyAlignment="1">
      <alignment horizontal="left" wrapText="1"/>
    </xf>
    <xf numFmtId="0" fontId="2" fillId="7" borderId="47" xfId="0" applyFont="1" applyFill="1" applyBorder="1" applyAlignment="1">
      <alignment horizontal="center"/>
    </xf>
    <xf numFmtId="0" fontId="2" fillId="7" borderId="23" xfId="0" applyFont="1" applyFill="1" applyBorder="1"/>
    <xf numFmtId="0" fontId="2" fillId="7" borderId="23" xfId="0" applyFont="1" applyFill="1" applyBorder="1" applyAlignment="1">
      <alignment horizontal="center" vertical="center"/>
    </xf>
    <xf numFmtId="44" fontId="2" fillId="7" borderId="23" xfId="1" applyFont="1" applyFill="1" applyBorder="1" applyAlignment="1">
      <alignment horizontal="center" vertical="center"/>
    </xf>
    <xf numFmtId="44" fontId="2" fillId="5" borderId="23" xfId="0" applyNumberFormat="1" applyFont="1" applyFill="1" applyBorder="1" applyAlignment="1">
      <alignment horizontal="center" vertical="center"/>
    </xf>
    <xf numFmtId="0" fontId="3" fillId="7" borderId="3" xfId="0" applyFont="1" applyFill="1" applyBorder="1" applyAlignment="1">
      <alignment horizontal="center"/>
    </xf>
    <xf numFmtId="0" fontId="2" fillId="0" borderId="0" xfId="0" applyFont="1" applyFill="1" applyBorder="1" applyAlignment="1">
      <alignment vertical="center"/>
    </xf>
    <xf numFmtId="6" fontId="2" fillId="0" borderId="0"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6" fillId="0" borderId="0" xfId="0" applyFont="1" applyFill="1" applyAlignment="1">
      <alignment horizontal="left"/>
    </xf>
    <xf numFmtId="0" fontId="2" fillId="0" borderId="0" xfId="0" applyFont="1" applyAlignment="1">
      <alignment vertical="top" wrapText="1"/>
    </xf>
    <xf numFmtId="0" fontId="3" fillId="0" borderId="0" xfId="0" applyFont="1" applyFill="1" applyAlignment="1">
      <alignment wrapText="1"/>
    </xf>
    <xf numFmtId="0" fontId="6" fillId="0" borderId="0" xfId="0" applyFont="1" applyAlignment="1">
      <alignment horizontal="left"/>
    </xf>
    <xf numFmtId="0" fontId="3" fillId="7" borderId="0" xfId="0" applyFont="1" applyFill="1"/>
    <xf numFmtId="0" fontId="3" fillId="7" borderId="0" xfId="0" applyFont="1" applyFill="1" applyAlignment="1">
      <alignment horizontal="right"/>
    </xf>
    <xf numFmtId="0" fontId="2" fillId="7" borderId="21" xfId="0" applyFont="1" applyFill="1" applyBorder="1"/>
    <xf numFmtId="0" fontId="2" fillId="7" borderId="24" xfId="0" applyFont="1" applyFill="1" applyBorder="1"/>
    <xf numFmtId="0" fontId="3" fillId="0" borderId="0" xfId="0" applyFont="1" applyAlignment="1">
      <alignment horizontal="center"/>
    </xf>
    <xf numFmtId="0" fontId="3" fillId="0" borderId="0" xfId="0" applyFont="1" applyFill="1" applyBorder="1" applyAlignment="1">
      <alignment horizontal="left"/>
    </xf>
    <xf numFmtId="0" fontId="2" fillId="0" borderId="0" xfId="0" applyFont="1" applyAlignment="1">
      <alignment horizontal="left" vertical="top" wrapText="1"/>
    </xf>
    <xf numFmtId="0" fontId="6" fillId="0" borderId="0" xfId="0" applyFont="1" applyAlignment="1">
      <alignment horizontal="left"/>
    </xf>
    <xf numFmtId="0" fontId="3" fillId="0" borderId="0" xfId="0" applyFont="1" applyFill="1" applyBorder="1" applyAlignment="1">
      <alignment horizontal="center"/>
    </xf>
    <xf numFmtId="0" fontId="3" fillId="7" borderId="1" xfId="0" applyFont="1" applyFill="1" applyBorder="1"/>
    <xf numFmtId="0" fontId="3" fillId="7" borderId="1" xfId="0" applyFont="1" applyFill="1" applyBorder="1" applyAlignment="1">
      <alignment horizontal="right"/>
    </xf>
    <xf numFmtId="44" fontId="2" fillId="5" borderId="3" xfId="0" applyNumberFormat="1" applyFont="1" applyFill="1" applyBorder="1" applyAlignment="1">
      <alignment horizontal="center" vertical="center"/>
    </xf>
    <xf numFmtId="44" fontId="2" fillId="0" borderId="34" xfId="1" applyFont="1" applyFill="1" applyBorder="1" applyAlignment="1">
      <alignment horizontal="center" vertical="center"/>
    </xf>
    <xf numFmtId="0" fontId="2" fillId="7" borderId="3" xfId="0" applyFont="1" applyFill="1" applyBorder="1" applyAlignment="1">
      <alignment horizontal="left" vertical="top"/>
    </xf>
    <xf numFmtId="0" fontId="2" fillId="7" borderId="45" xfId="0" applyFont="1" applyFill="1" applyBorder="1" applyAlignment="1">
      <alignment horizontal="left" vertical="top"/>
    </xf>
    <xf numFmtId="0" fontId="2" fillId="7" borderId="23" xfId="0" applyFont="1" applyFill="1" applyBorder="1" applyAlignment="1">
      <alignment horizontal="left" vertical="center"/>
    </xf>
    <xf numFmtId="0" fontId="22" fillId="0" borderId="7" xfId="0" applyFont="1" applyFill="1" applyBorder="1" applyAlignment="1"/>
    <xf numFmtId="0" fontId="22" fillId="0" borderId="0" xfId="0" applyFont="1" applyFill="1" applyBorder="1" applyAlignment="1"/>
    <xf numFmtId="0" fontId="2" fillId="7" borderId="1" xfId="0" applyFont="1" applyFill="1" applyBorder="1" applyAlignment="1">
      <alignment vertical="center"/>
    </xf>
    <xf numFmtId="0" fontId="2" fillId="7" borderId="23" xfId="0" applyFont="1" applyFill="1" applyBorder="1" applyAlignment="1">
      <alignment vertical="center"/>
    </xf>
    <xf numFmtId="0" fontId="2" fillId="7" borderId="2" xfId="0" applyFont="1" applyFill="1" applyBorder="1" applyAlignment="1">
      <alignment vertical="center"/>
    </xf>
    <xf numFmtId="0" fontId="2" fillId="7" borderId="22" xfId="0" applyFont="1" applyFill="1" applyBorder="1" applyAlignment="1">
      <alignment horizontal="center"/>
    </xf>
    <xf numFmtId="0" fontId="2" fillId="10" borderId="1" xfId="0" applyFont="1" applyFill="1" applyBorder="1" applyAlignment="1">
      <alignment wrapText="1"/>
    </xf>
    <xf numFmtId="0" fontId="2" fillId="10" borderId="1" xfId="0" applyFont="1" applyFill="1" applyBorder="1"/>
    <xf numFmtId="0" fontId="2" fillId="10" borderId="23" xfId="0" applyFont="1" applyFill="1" applyBorder="1"/>
    <xf numFmtId="0" fontId="2" fillId="10" borderId="25" xfId="0" applyFont="1" applyFill="1" applyBorder="1" applyAlignment="1">
      <alignment horizontal="center"/>
    </xf>
    <xf numFmtId="0" fontId="2" fillId="10" borderId="1" xfId="0" applyFont="1" applyFill="1" applyBorder="1" applyAlignment="1">
      <alignment horizontal="center" vertical="center"/>
    </xf>
    <xf numFmtId="44" fontId="2" fillId="10" borderId="1" xfId="1" applyFont="1" applyFill="1" applyBorder="1" applyAlignment="1">
      <alignment horizontal="center" vertical="center"/>
    </xf>
    <xf numFmtId="0" fontId="2" fillId="10" borderId="47" xfId="0" applyFont="1" applyFill="1" applyBorder="1" applyAlignment="1">
      <alignment horizontal="center"/>
    </xf>
    <xf numFmtId="0" fontId="2" fillId="10" borderId="23" xfId="0" applyFont="1" applyFill="1" applyBorder="1" applyAlignment="1">
      <alignment horizontal="center" vertical="center"/>
    </xf>
    <xf numFmtId="44" fontId="2" fillId="10" borderId="23" xfId="1" applyFont="1" applyFill="1" applyBorder="1" applyAlignment="1">
      <alignment horizontal="center" vertical="center"/>
    </xf>
    <xf numFmtId="0" fontId="0" fillId="10" borderId="1" xfId="0" applyFill="1" applyBorder="1" applyAlignment="1">
      <alignment horizontal="center" vertical="center"/>
    </xf>
    <xf numFmtId="0" fontId="2" fillId="10" borderId="1" xfId="0" applyFont="1" applyFill="1" applyBorder="1" applyAlignment="1">
      <alignment horizontal="center" vertical="center" wrapText="1"/>
    </xf>
    <xf numFmtId="0" fontId="0" fillId="10" borderId="1" xfId="0" applyFill="1" applyBorder="1" applyAlignment="1">
      <alignment horizontal="left" vertical="center"/>
    </xf>
    <xf numFmtId="0" fontId="3" fillId="0" borderId="0" xfId="0" applyFont="1" applyAlignment="1">
      <alignment horizontal="center"/>
    </xf>
    <xf numFmtId="0" fontId="3" fillId="0" borderId="48"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center"/>
    </xf>
    <xf numFmtId="0" fontId="6" fillId="0" borderId="0" xfId="0" applyFont="1" applyAlignment="1">
      <alignment horizontal="left"/>
    </xf>
    <xf numFmtId="44" fontId="2" fillId="0" borderId="21" xfId="1" applyFont="1" applyFill="1" applyBorder="1" applyAlignment="1">
      <alignment horizontal="center"/>
    </xf>
    <xf numFmtId="0" fontId="2" fillId="7" borderId="20" xfId="0" applyFont="1" applyFill="1" applyBorder="1" applyAlignment="1">
      <alignment horizontal="center"/>
    </xf>
    <xf numFmtId="0" fontId="2" fillId="5" borderId="1" xfId="0" applyFont="1" applyFill="1" applyBorder="1" applyAlignment="1">
      <alignment horizontal="center" wrapText="1"/>
    </xf>
    <xf numFmtId="0" fontId="2" fillId="7" borderId="1" xfId="0" applyFont="1" applyFill="1" applyBorder="1" applyAlignment="1">
      <alignment horizontal="center"/>
    </xf>
    <xf numFmtId="44" fontId="2" fillId="5" borderId="1" xfId="0" applyNumberFormat="1" applyFont="1" applyFill="1" applyBorder="1" applyAlignment="1">
      <alignment horizontal="center"/>
    </xf>
    <xf numFmtId="0" fontId="2" fillId="7" borderId="61" xfId="0" applyFont="1" applyFill="1" applyBorder="1" applyAlignment="1">
      <alignment horizontal="center"/>
    </xf>
    <xf numFmtId="0" fontId="2" fillId="7" borderId="2" xfId="0" applyFont="1" applyFill="1" applyBorder="1" applyAlignment="1">
      <alignment horizontal="center"/>
    </xf>
    <xf numFmtId="44" fontId="2" fillId="5" borderId="2" xfId="0" applyNumberFormat="1" applyFont="1" applyFill="1" applyBorder="1" applyAlignment="1">
      <alignment horizontal="center"/>
    </xf>
    <xf numFmtId="0" fontId="2" fillId="7" borderId="23" xfId="0" applyFont="1" applyFill="1" applyBorder="1" applyAlignment="1">
      <alignment horizontal="left" wrapText="1"/>
    </xf>
    <xf numFmtId="0" fontId="2" fillId="5" borderId="23" xfId="0" applyFont="1" applyFill="1" applyBorder="1" applyAlignment="1">
      <alignment horizontal="center" wrapText="1"/>
    </xf>
    <xf numFmtId="0" fontId="2" fillId="7" borderId="23" xfId="0" applyFont="1" applyFill="1" applyBorder="1" applyAlignment="1">
      <alignment horizontal="center"/>
    </xf>
    <xf numFmtId="44" fontId="2" fillId="5" borderId="23" xfId="0" applyNumberFormat="1" applyFont="1" applyFill="1" applyBorder="1" applyAlignment="1">
      <alignment horizontal="center"/>
    </xf>
    <xf numFmtId="0" fontId="2" fillId="0" borderId="59" xfId="0" applyFont="1" applyBorder="1"/>
    <xf numFmtId="0" fontId="2" fillId="5" borderId="2" xfId="0" applyFont="1" applyFill="1" applyBorder="1" applyAlignment="1">
      <alignment horizontal="center" wrapText="1"/>
    </xf>
    <xf numFmtId="0" fontId="2" fillId="7" borderId="24" xfId="0" applyFont="1" applyFill="1" applyBorder="1" applyAlignment="1">
      <alignment horizontal="center"/>
    </xf>
    <xf numFmtId="0" fontId="2" fillId="7" borderId="44" xfId="0" applyFont="1" applyFill="1" applyBorder="1" applyAlignment="1">
      <alignment horizontal="left" wrapText="1"/>
    </xf>
    <xf numFmtId="0" fontId="3" fillId="0" borderId="17" xfId="0" applyFont="1" applyBorder="1"/>
    <xf numFmtId="0" fontId="2" fillId="0" borderId="19" xfId="0" applyFont="1" applyBorder="1"/>
    <xf numFmtId="0" fontId="2" fillId="7" borderId="20" xfId="0" applyFont="1" applyFill="1" applyBorder="1" applyAlignment="1">
      <alignment horizontal="center" wrapText="1"/>
    </xf>
    <xf numFmtId="0" fontId="2" fillId="7" borderId="21" xfId="0" applyFont="1" applyFill="1" applyBorder="1" applyAlignment="1">
      <alignment horizontal="center"/>
    </xf>
    <xf numFmtId="0" fontId="2" fillId="7" borderId="22" xfId="0" applyFont="1" applyFill="1" applyBorder="1" applyAlignment="1">
      <alignment horizontal="center" wrapText="1"/>
    </xf>
    <xf numFmtId="44" fontId="2" fillId="5" borderId="1" xfId="1" applyFont="1" applyFill="1" applyBorder="1" applyAlignment="1">
      <alignment horizontal="center" wrapText="1"/>
    </xf>
    <xf numFmtId="44" fontId="2" fillId="5" borderId="23" xfId="1" applyFont="1" applyFill="1" applyBorder="1" applyAlignment="1">
      <alignment horizontal="center" wrapText="1"/>
    </xf>
    <xf numFmtId="0" fontId="0" fillId="10" borderId="1" xfId="0" applyFont="1" applyFill="1" applyBorder="1" applyAlignment="1">
      <alignment horizontal="left"/>
    </xf>
    <xf numFmtId="0" fontId="2" fillId="10" borderId="27" xfId="0" applyFont="1" applyFill="1" applyBorder="1" applyAlignment="1">
      <alignment horizontal="center"/>
    </xf>
    <xf numFmtId="0" fontId="2" fillId="10" borderId="6" xfId="0" applyFont="1" applyFill="1" applyBorder="1" applyAlignment="1">
      <alignment horizontal="center" vertical="center"/>
    </xf>
    <xf numFmtId="0" fontId="2" fillId="10" borderId="6" xfId="0" applyFont="1" applyFill="1" applyBorder="1" applyAlignment="1">
      <alignment horizontal="center" vertical="center" wrapText="1"/>
    </xf>
    <xf numFmtId="0" fontId="0" fillId="7" borderId="1" xfId="0" applyFont="1" applyFill="1" applyBorder="1" applyAlignment="1">
      <alignment horizontal="left" wrapText="1"/>
    </xf>
    <xf numFmtId="0" fontId="3" fillId="0" borderId="0" xfId="0" applyFont="1" applyAlignment="1">
      <alignment horizontal="center"/>
    </xf>
    <xf numFmtId="0" fontId="6" fillId="0" borderId="0" xfId="0" applyFont="1" applyAlignment="1">
      <alignment horizontal="left"/>
    </xf>
    <xf numFmtId="0" fontId="2" fillId="0" borderId="0" xfId="0" applyFont="1" applyFill="1" applyBorder="1" applyAlignment="1">
      <alignment horizontal="center" wrapText="1"/>
    </xf>
    <xf numFmtId="44"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xf numFmtId="0" fontId="2" fillId="0" borderId="8" xfId="0" applyFont="1" applyFill="1" applyBorder="1" applyAlignment="1">
      <alignment horizontal="center" wrapText="1"/>
    </xf>
    <xf numFmtId="44" fontId="2" fillId="0" borderId="8" xfId="0" applyNumberFormat="1" applyFont="1" applyFill="1" applyBorder="1" applyAlignment="1">
      <alignment horizontal="center"/>
    </xf>
    <xf numFmtId="0" fontId="2" fillId="0" borderId="8" xfId="0" applyFont="1" applyFill="1" applyBorder="1" applyAlignment="1">
      <alignment horizontal="center"/>
    </xf>
    <xf numFmtId="0" fontId="3" fillId="0" borderId="0" xfId="0" applyFont="1" applyBorder="1" applyAlignment="1"/>
    <xf numFmtId="44" fontId="2" fillId="5" borderId="1" xfId="0" applyNumberFormat="1" applyFont="1" applyFill="1" applyBorder="1" applyAlignment="1">
      <alignment horizontal="center" vertical="top"/>
    </xf>
    <xf numFmtId="1" fontId="2"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wrapText="1"/>
    </xf>
    <xf numFmtId="1" fontId="2" fillId="5" borderId="23" xfId="0" applyNumberFormat="1" applyFont="1" applyFill="1" applyBorder="1" applyAlignment="1">
      <alignment horizontal="center" vertical="center" wrapText="1"/>
    </xf>
    <xf numFmtId="1" fontId="2" fillId="5" borderId="23" xfId="0" applyNumberFormat="1" applyFont="1" applyFill="1" applyBorder="1" applyAlignment="1">
      <alignment horizontal="center" vertical="center"/>
    </xf>
    <xf numFmtId="44" fontId="2" fillId="0" borderId="0" xfId="0" applyNumberFormat="1" applyFont="1" applyFill="1" applyBorder="1" applyAlignment="1">
      <alignment horizontal="center" vertical="top"/>
    </xf>
    <xf numFmtId="0" fontId="3" fillId="0" borderId="0" xfId="0" applyFont="1" applyAlignment="1">
      <alignment horizontal="center"/>
    </xf>
    <xf numFmtId="0" fontId="6" fillId="0" borderId="0" xfId="0" applyFont="1" applyAlignment="1">
      <alignment horizontal="left"/>
    </xf>
    <xf numFmtId="0" fontId="3" fillId="0" borderId="0" xfId="0" applyFont="1" applyFill="1" applyBorder="1" applyAlignment="1">
      <alignment horizontal="center"/>
    </xf>
    <xf numFmtId="44" fontId="2" fillId="5" borderId="1" xfId="0" applyNumberFormat="1" applyFont="1" applyFill="1" applyBorder="1" applyAlignment="1">
      <alignment horizontal="center"/>
    </xf>
    <xf numFmtId="44" fontId="2" fillId="5" borderId="23" xfId="0" applyNumberFormat="1" applyFont="1" applyFill="1" applyBorder="1" applyAlignment="1">
      <alignment horizontal="center"/>
    </xf>
    <xf numFmtId="0" fontId="2" fillId="7" borderId="1" xfId="0" applyFont="1" applyFill="1" applyBorder="1" applyAlignment="1">
      <alignment vertical="center" wrapText="1"/>
    </xf>
    <xf numFmtId="0" fontId="3" fillId="0" borderId="18" xfId="0" applyFont="1" applyBorder="1" applyAlignment="1">
      <alignment wrapText="1"/>
    </xf>
    <xf numFmtId="0" fontId="3" fillId="0" borderId="1" xfId="0" applyFont="1" applyBorder="1" applyAlignment="1">
      <alignment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44" fontId="2" fillId="0" borderId="1" xfId="0" applyNumberFormat="1" applyFont="1" applyFill="1" applyBorder="1" applyAlignment="1">
      <alignment horizontal="center"/>
    </xf>
    <xf numFmtId="44" fontId="2" fillId="0" borderId="23" xfId="0" applyNumberFormat="1" applyFont="1" applyFill="1" applyBorder="1" applyAlignment="1">
      <alignment horizontal="center"/>
    </xf>
    <xf numFmtId="44" fontId="2" fillId="0" borderId="18" xfId="0" applyNumberFormat="1" applyFont="1" applyFill="1" applyBorder="1" applyAlignment="1">
      <alignment horizontal="center"/>
    </xf>
    <xf numFmtId="0" fontId="3" fillId="0" borderId="62" xfId="0" applyFont="1" applyFill="1" applyBorder="1" applyAlignment="1">
      <alignment horizontal="center"/>
    </xf>
    <xf numFmtId="0" fontId="3" fillId="0" borderId="1" xfId="0" applyFont="1" applyBorder="1" applyAlignment="1">
      <alignment horizontal="right" wrapText="1"/>
    </xf>
    <xf numFmtId="0" fontId="2" fillId="7" borderId="23" xfId="0" applyFont="1" applyFill="1" applyBorder="1" applyAlignment="1">
      <alignment vertical="center" wrapText="1"/>
    </xf>
    <xf numFmtId="1" fontId="2" fillId="5" borderId="21" xfId="0" applyNumberFormat="1" applyFont="1" applyFill="1" applyBorder="1" applyAlignment="1">
      <alignment horizontal="center" vertical="center"/>
    </xf>
    <xf numFmtId="0" fontId="3" fillId="0" borderId="31" xfId="0" applyFont="1" applyFill="1" applyBorder="1" applyAlignment="1"/>
    <xf numFmtId="0" fontId="3" fillId="0" borderId="31" xfId="0" applyFont="1" applyFill="1" applyBorder="1" applyAlignment="1">
      <alignment horizontal="center" wrapText="1"/>
    </xf>
    <xf numFmtId="0" fontId="2" fillId="7" borderId="17" xfId="0" applyFont="1" applyFill="1" applyBorder="1" applyAlignment="1">
      <alignment horizontal="center"/>
    </xf>
    <xf numFmtId="0" fontId="2" fillId="7" borderId="18" xfId="0" applyFont="1" applyFill="1" applyBorder="1" applyAlignment="1">
      <alignment vertical="center" wrapText="1"/>
    </xf>
    <xf numFmtId="0" fontId="2" fillId="7" borderId="18" xfId="0" applyFont="1" applyFill="1" applyBorder="1" applyAlignment="1">
      <alignment horizontal="center"/>
    </xf>
    <xf numFmtId="44" fontId="2" fillId="5" borderId="18" xfId="0" applyNumberFormat="1" applyFont="1" applyFill="1" applyBorder="1" applyAlignment="1">
      <alignment horizontal="center"/>
    </xf>
    <xf numFmtId="1" fontId="2" fillId="5" borderId="24" xfId="0" applyNumberFormat="1" applyFont="1" applyFill="1" applyBorder="1" applyAlignment="1">
      <alignment horizontal="center" vertical="center"/>
    </xf>
    <xf numFmtId="0" fontId="3" fillId="5" borderId="18" xfId="0" applyFont="1" applyFill="1" applyBorder="1" applyAlignment="1">
      <alignment horizontal="left" textRotation="90" wrapText="1"/>
    </xf>
    <xf numFmtId="0" fontId="3" fillId="0" borderId="0" xfId="0" applyFont="1" applyAlignment="1">
      <alignment horizontal="left" vertical="top"/>
    </xf>
    <xf numFmtId="0" fontId="3" fillId="0" borderId="9" xfId="0" applyFont="1" applyBorder="1" applyAlignment="1">
      <alignment horizontal="center"/>
    </xf>
    <xf numFmtId="0" fontId="2" fillId="5" borderId="20" xfId="0" applyFont="1" applyFill="1" applyBorder="1" applyAlignment="1">
      <alignment horizontal="left" vertical="center"/>
    </xf>
    <xf numFmtId="0" fontId="2" fillId="5" borderId="1" xfId="0" applyFont="1" applyFill="1" applyBorder="1" applyAlignment="1">
      <alignment horizontal="left" vertical="center"/>
    </xf>
    <xf numFmtId="0" fontId="3" fillId="0" borderId="0" xfId="0" applyFont="1" applyAlignment="1">
      <alignment horizontal="left"/>
    </xf>
    <xf numFmtId="44" fontId="2" fillId="5" borderId="5" xfId="1" applyFont="1" applyFill="1" applyBorder="1" applyAlignment="1">
      <alignment horizontal="center"/>
    </xf>
    <xf numFmtId="44" fontId="2" fillId="5" borderId="8" xfId="1" applyFont="1" applyFill="1" applyBorder="1" applyAlignment="1">
      <alignment horizontal="center"/>
    </xf>
    <xf numFmtId="44" fontId="2" fillId="5" borderId="6" xfId="1" applyFont="1" applyFill="1"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44" fontId="2" fillId="5" borderId="29" xfId="1" applyFont="1" applyFill="1" applyBorder="1" applyAlignment="1">
      <alignment horizontal="center"/>
    </xf>
    <xf numFmtId="44" fontId="2" fillId="5" borderId="30" xfId="1" applyFont="1" applyFill="1" applyBorder="1" applyAlignment="1">
      <alignment horizontal="center"/>
    </xf>
    <xf numFmtId="44" fontId="2" fillId="5" borderId="38" xfId="1" applyFont="1" applyFill="1" applyBorder="1" applyAlignment="1">
      <alignment horizontal="center"/>
    </xf>
    <xf numFmtId="0" fontId="2" fillId="0" borderId="20"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5" borderId="31"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2" fillId="0" borderId="35" xfId="0" applyFont="1" applyBorder="1" applyAlignment="1">
      <alignment horizontal="center" vertical="center"/>
    </xf>
    <xf numFmtId="0" fontId="2" fillId="5" borderId="2" xfId="0" applyFont="1" applyFill="1" applyBorder="1" applyAlignment="1">
      <alignment horizontal="center" vertical="center"/>
    </xf>
    <xf numFmtId="44" fontId="2" fillId="0" borderId="1" xfId="1" applyFont="1" applyBorder="1" applyAlignment="1">
      <alignment horizontal="center"/>
    </xf>
    <xf numFmtId="44" fontId="2" fillId="0" borderId="21" xfId="1" applyFont="1" applyBorder="1" applyAlignment="1">
      <alignment horizontal="center"/>
    </xf>
    <xf numFmtId="0" fontId="3" fillId="0" borderId="0" xfId="0" applyFont="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2" fillId="0" borderId="25" xfId="0" applyFont="1" applyBorder="1" applyAlignment="1">
      <alignment horizontal="center"/>
    </xf>
    <xf numFmtId="0" fontId="2" fillId="0" borderId="3"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44" fontId="2" fillId="0" borderId="23" xfId="1" applyFont="1" applyBorder="1" applyAlignment="1">
      <alignment horizontal="center"/>
    </xf>
    <xf numFmtId="44" fontId="2" fillId="0" borderId="24" xfId="1" applyFont="1" applyBorder="1" applyAlignment="1">
      <alignment horizontal="center"/>
    </xf>
    <xf numFmtId="0" fontId="3" fillId="0" borderId="48" xfId="0" applyFont="1" applyBorder="1" applyAlignment="1">
      <alignment horizontal="center"/>
    </xf>
    <xf numFmtId="44" fontId="3" fillId="0" borderId="0" xfId="0" applyNumberFormat="1" applyFont="1" applyAlignment="1">
      <alignment horizontal="center"/>
    </xf>
    <xf numFmtId="0" fontId="2" fillId="0" borderId="26" xfId="0" applyFont="1" applyBorder="1" applyAlignment="1">
      <alignment horizontal="left" vertical="center"/>
    </xf>
    <xf numFmtId="0" fontId="2" fillId="0" borderId="2"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0" fontId="3" fillId="0" borderId="42" xfId="0" applyFont="1" applyBorder="1" applyAlignment="1">
      <alignment horizontal="center"/>
    </xf>
    <xf numFmtId="0" fontId="3" fillId="0" borderId="43" xfId="0" applyFont="1" applyBorder="1" applyAlignment="1">
      <alignment horizontal="center"/>
    </xf>
    <xf numFmtId="0" fontId="3" fillId="7" borderId="0" xfId="0" applyFont="1" applyFill="1" applyAlignment="1">
      <alignment horizontal="center"/>
    </xf>
    <xf numFmtId="0" fontId="3" fillId="5" borderId="1" xfId="0" applyFont="1" applyFill="1" applyBorder="1" applyAlignment="1">
      <alignment horizontal="left"/>
    </xf>
    <xf numFmtId="0" fontId="3" fillId="0" borderId="0" xfId="0" applyFont="1" applyFill="1" applyBorder="1" applyAlignment="1">
      <alignment horizontal="left"/>
    </xf>
    <xf numFmtId="0" fontId="3" fillId="7" borderId="1" xfId="0" applyFont="1" applyFill="1" applyBorder="1" applyAlignment="1">
      <alignment horizontal="left"/>
    </xf>
    <xf numFmtId="0" fontId="2" fillId="0" borderId="17" xfId="0" applyFont="1" applyBorder="1" applyAlignment="1">
      <alignment horizontal="center"/>
    </xf>
    <xf numFmtId="0" fontId="2" fillId="0" borderId="18"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center"/>
    </xf>
    <xf numFmtId="0" fontId="2" fillId="0" borderId="0" xfId="0" applyFont="1" applyAlignment="1">
      <alignment horizontal="left" vertical="top" wrapText="1"/>
    </xf>
    <xf numFmtId="44" fontId="3" fillId="0" borderId="0" xfId="0" applyNumberFormat="1" applyFont="1" applyBorder="1" applyAlignment="1">
      <alignment horizontal="center"/>
    </xf>
    <xf numFmtId="0" fontId="2" fillId="0" borderId="19" xfId="0" applyFont="1" applyBorder="1" applyAlignment="1">
      <alignment horizontal="center"/>
    </xf>
    <xf numFmtId="0" fontId="20"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Border="1" applyAlignment="1">
      <alignment horizontal="center"/>
    </xf>
    <xf numFmtId="0" fontId="6" fillId="5" borderId="20" xfId="0" applyFont="1" applyFill="1" applyBorder="1" applyAlignment="1">
      <alignment horizontal="left" vertical="center"/>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5" borderId="26" xfId="0" applyFont="1" applyFill="1" applyBorder="1" applyAlignment="1">
      <alignment horizontal="left" vertical="center"/>
    </xf>
    <xf numFmtId="0" fontId="2" fillId="5" borderId="2" xfId="0" applyFont="1" applyFill="1" applyBorder="1" applyAlignment="1">
      <alignment horizontal="left" vertical="center"/>
    </xf>
    <xf numFmtId="0" fontId="2" fillId="5" borderId="22" xfId="0" applyFont="1" applyFill="1" applyBorder="1" applyAlignment="1">
      <alignment horizontal="left" vertical="center"/>
    </xf>
    <xf numFmtId="0" fontId="2" fillId="5" borderId="23" xfId="0" applyFont="1" applyFill="1" applyBorder="1" applyAlignment="1">
      <alignment horizontal="left" vertical="center"/>
    </xf>
    <xf numFmtId="0" fontId="2" fillId="5" borderId="25" xfId="0" applyFont="1" applyFill="1" applyBorder="1" applyAlignment="1">
      <alignment horizontal="left" vertical="center"/>
    </xf>
    <xf numFmtId="0" fontId="2" fillId="5" borderId="3" xfId="0" applyFont="1" applyFill="1" applyBorder="1" applyAlignment="1">
      <alignment horizontal="left" vertical="center"/>
    </xf>
    <xf numFmtId="0" fontId="6" fillId="0" borderId="0" xfId="0" applyFont="1" applyAlignment="1">
      <alignment horizontal="left"/>
    </xf>
    <xf numFmtId="0" fontId="3" fillId="0" borderId="9" xfId="0" applyFont="1" applyBorder="1" applyAlignment="1">
      <alignment horizontal="center" vertical="center"/>
    </xf>
    <xf numFmtId="44" fontId="2" fillId="0" borderId="5" xfId="1" applyFont="1" applyBorder="1" applyAlignment="1">
      <alignment horizontal="center"/>
    </xf>
    <xf numFmtId="44" fontId="2" fillId="0" borderId="8" xfId="1" applyFont="1" applyBorder="1" applyAlignment="1">
      <alignment horizontal="center"/>
    </xf>
    <xf numFmtId="0" fontId="21" fillId="7" borderId="1" xfId="0" applyFont="1" applyFill="1" applyBorder="1" applyAlignment="1">
      <alignment horizontal="left" vertical="center" wrapText="1"/>
    </xf>
    <xf numFmtId="0" fontId="2" fillId="7" borderId="40"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xf>
    <xf numFmtId="0" fontId="3" fillId="7" borderId="20" xfId="0" applyFont="1" applyFill="1" applyBorder="1" applyAlignment="1">
      <alignment horizontal="left" vertical="top"/>
    </xf>
    <xf numFmtId="0" fontId="3" fillId="7" borderId="1" xfId="0" applyFont="1" applyFill="1" applyBorder="1" applyAlignment="1">
      <alignment horizontal="left" vertical="top"/>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xf>
    <xf numFmtId="0" fontId="2" fillId="0" borderId="37" xfId="0" applyFont="1" applyBorder="1" applyAlignment="1">
      <alignment horizontal="center" vertical="center"/>
    </xf>
    <xf numFmtId="6" fontId="3" fillId="0" borderId="0" xfId="0" applyNumberFormat="1" applyFont="1" applyBorder="1" applyAlignment="1">
      <alignment horizontal="center" vertical="center"/>
    </xf>
    <xf numFmtId="44" fontId="3" fillId="0" borderId="53" xfId="1" applyFont="1" applyBorder="1" applyAlignment="1">
      <alignment horizontal="center" vertical="center"/>
    </xf>
    <xf numFmtId="44" fontId="3" fillId="0" borderId="54" xfId="1" applyFont="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44" fontId="2" fillId="0" borderId="29" xfId="1" applyFont="1" applyBorder="1" applyAlignment="1">
      <alignment horizontal="center"/>
    </xf>
    <xf numFmtId="44" fontId="2" fillId="0" borderId="30" xfId="1" applyFont="1" applyBorder="1" applyAlignment="1">
      <alignment horizontal="center"/>
    </xf>
    <xf numFmtId="0" fontId="3" fillId="0" borderId="16" xfId="0" applyFont="1" applyBorder="1" applyAlignment="1">
      <alignment horizontal="center" vertical="center"/>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7" borderId="5" xfId="0" applyFont="1" applyFill="1" applyBorder="1" applyAlignment="1">
      <alignment horizontal="left" vertical="center" wrapText="1"/>
    </xf>
    <xf numFmtId="0" fontId="21" fillId="7" borderId="6"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6" fillId="7" borderId="5" xfId="0" applyFont="1" applyFill="1" applyBorder="1" applyAlignment="1">
      <alignment horizontal="left" vertical="center" wrapText="1"/>
    </xf>
    <xf numFmtId="0" fontId="6" fillId="7" borderId="6"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5" borderId="5" xfId="0" applyNumberFormat="1"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7" borderId="6" xfId="0" applyFont="1" applyFill="1" applyBorder="1" applyAlignment="1">
      <alignment horizontal="left"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14" fontId="3" fillId="7" borderId="0" xfId="0" applyNumberFormat="1" applyFont="1" applyFill="1" applyAlignment="1">
      <alignment horizontal="center"/>
    </xf>
    <xf numFmtId="0" fontId="3" fillId="7" borderId="52" xfId="0" applyFont="1" applyFill="1" applyBorder="1" applyAlignment="1">
      <alignment horizontal="left" vertical="top"/>
    </xf>
    <xf numFmtId="0" fontId="3" fillId="7" borderId="8" xfId="0" applyFont="1" applyFill="1" applyBorder="1" applyAlignment="1">
      <alignment horizontal="left" vertical="top"/>
    </xf>
    <xf numFmtId="0" fontId="3" fillId="7" borderId="6" xfId="0" applyFont="1" applyFill="1" applyBorder="1" applyAlignment="1">
      <alignment horizontal="left" vertical="top"/>
    </xf>
    <xf numFmtId="0" fontId="3" fillId="7" borderId="57" xfId="0" applyFont="1" applyFill="1" applyBorder="1" applyAlignment="1">
      <alignment horizontal="left" vertical="top"/>
    </xf>
    <xf numFmtId="0" fontId="3" fillId="7" borderId="30" xfId="0" applyFont="1" applyFill="1" applyBorder="1" applyAlignment="1">
      <alignment horizontal="left" vertical="top"/>
    </xf>
    <xf numFmtId="0" fontId="3" fillId="7" borderId="38" xfId="0" applyFont="1" applyFill="1" applyBorder="1" applyAlignment="1">
      <alignment horizontal="left" vertical="top"/>
    </xf>
    <xf numFmtId="0" fontId="3" fillId="0" borderId="0" xfId="0" applyFont="1" applyFill="1" applyAlignment="1">
      <alignment horizontal="left" wrapText="1"/>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Alignment="1">
      <alignment horizontal="left" wrapText="1"/>
    </xf>
    <xf numFmtId="0" fontId="22" fillId="0" borderId="7" xfId="0" applyFont="1" applyFill="1" applyBorder="1" applyAlignment="1">
      <alignment horizontal="center"/>
    </xf>
    <xf numFmtId="0" fontId="22" fillId="0" borderId="0" xfId="0" applyFont="1" applyFill="1" applyBorder="1" applyAlignment="1">
      <alignment horizontal="center"/>
    </xf>
    <xf numFmtId="0" fontId="6" fillId="0" borderId="0" xfId="0" applyFont="1" applyBorder="1" applyAlignment="1">
      <alignment horizontal="left"/>
    </xf>
    <xf numFmtId="0" fontId="2" fillId="7" borderId="1" xfId="0" applyFont="1" applyFill="1" applyBorder="1" applyAlignment="1">
      <alignment horizontal="center" wrapText="1"/>
    </xf>
    <xf numFmtId="44" fontId="2" fillId="0" borderId="1" xfId="1" applyFont="1" applyFill="1" applyBorder="1" applyAlignment="1">
      <alignment horizontal="center" vertical="center"/>
    </xf>
    <xf numFmtId="44" fontId="2" fillId="0" borderId="21" xfId="1" applyFont="1" applyFill="1" applyBorder="1" applyAlignment="1">
      <alignment horizontal="center" vertical="center"/>
    </xf>
    <xf numFmtId="0" fontId="2" fillId="0" borderId="59" xfId="0" applyFont="1" applyBorder="1" applyAlignment="1">
      <alignment horizontal="left"/>
    </xf>
    <xf numFmtId="0" fontId="3" fillId="0" borderId="18" xfId="0" applyFont="1" applyBorder="1" applyAlignment="1">
      <alignment horizontal="center" wrapText="1"/>
    </xf>
    <xf numFmtId="0" fontId="3" fillId="0" borderId="1" xfId="0" applyFont="1" applyBorder="1" applyAlignment="1">
      <alignment horizontal="center" wrapText="1"/>
    </xf>
    <xf numFmtId="0" fontId="3" fillId="0" borderId="17" xfId="0" applyFont="1" applyFill="1" applyBorder="1" applyAlignment="1">
      <alignment horizontal="center"/>
    </xf>
    <xf numFmtId="0" fontId="3" fillId="0" borderId="20" xfId="0" applyFont="1" applyFill="1" applyBorder="1" applyAlignment="1">
      <alignment horizontal="center"/>
    </xf>
    <xf numFmtId="0" fontId="2" fillId="7" borderId="23" xfId="0" applyFont="1" applyFill="1" applyBorder="1" applyAlignment="1">
      <alignment horizontal="center" wrapText="1"/>
    </xf>
    <xf numFmtId="0" fontId="3" fillId="0" borderId="31" xfId="0" applyFont="1" applyFill="1" applyBorder="1" applyAlignment="1">
      <alignment horizontal="center" wrapText="1"/>
    </xf>
    <xf numFmtId="0" fontId="2" fillId="7" borderId="18" xfId="0" applyFont="1" applyFill="1" applyBorder="1" applyAlignment="1">
      <alignment horizontal="center" wrapText="1"/>
    </xf>
    <xf numFmtId="0" fontId="3" fillId="0" borderId="19" xfId="0" applyFont="1" applyBorder="1" applyAlignment="1">
      <alignment horizontal="center" wrapText="1"/>
    </xf>
    <xf numFmtId="0" fontId="3" fillId="0" borderId="21" xfId="0" applyFont="1" applyBorder="1" applyAlignment="1">
      <alignment horizontal="center" wrapText="1"/>
    </xf>
    <xf numFmtId="0" fontId="3" fillId="0" borderId="31" xfId="0" applyFont="1" applyFill="1" applyBorder="1" applyAlignment="1">
      <alignment horizontal="center"/>
    </xf>
    <xf numFmtId="0" fontId="3" fillId="0" borderId="63" xfId="0" applyFont="1" applyFill="1" applyBorder="1" applyAlignment="1">
      <alignment horizontal="center"/>
    </xf>
    <xf numFmtId="44" fontId="2" fillId="0" borderId="18" xfId="1" applyFont="1" applyFill="1" applyBorder="1" applyAlignment="1">
      <alignment horizontal="center" vertical="center"/>
    </xf>
    <xf numFmtId="44" fontId="2" fillId="0" borderId="19" xfId="1" applyFont="1" applyFill="1" applyBorder="1" applyAlignment="1">
      <alignment horizontal="center" vertical="center"/>
    </xf>
    <xf numFmtId="44" fontId="2" fillId="0" borderId="23" xfId="1" applyFont="1" applyFill="1" applyBorder="1" applyAlignment="1">
      <alignment horizontal="center" vertical="center"/>
    </xf>
    <xf numFmtId="44" fontId="2" fillId="0" borderId="24" xfId="1" applyFont="1" applyFill="1" applyBorder="1" applyAlignment="1">
      <alignment horizontal="center" vertical="center"/>
    </xf>
    <xf numFmtId="0" fontId="22" fillId="0" borderId="7" xfId="0" applyFont="1" applyBorder="1" applyAlignment="1">
      <alignment horizontal="center"/>
    </xf>
    <xf numFmtId="0" fontId="22" fillId="0" borderId="0" xfId="0" applyFont="1" applyAlignment="1">
      <alignment horizontal="center"/>
    </xf>
    <xf numFmtId="0" fontId="2" fillId="7" borderId="26" xfId="0" applyFont="1" applyFill="1" applyBorder="1" applyAlignment="1">
      <alignment horizontal="center"/>
    </xf>
    <xf numFmtId="0" fontId="2" fillId="7" borderId="25" xfId="0" applyFont="1" applyFill="1" applyBorder="1" applyAlignment="1">
      <alignment horizontal="center"/>
    </xf>
    <xf numFmtId="0" fontId="2" fillId="7" borderId="2" xfId="0" applyFont="1" applyFill="1" applyBorder="1" applyAlignment="1">
      <alignment horizontal="left" wrapText="1"/>
    </xf>
    <xf numFmtId="0" fontId="2" fillId="7" borderId="3" xfId="0" applyFont="1" applyFill="1" applyBorder="1" applyAlignment="1">
      <alignment horizontal="left" wrapText="1"/>
    </xf>
    <xf numFmtId="0" fontId="2" fillId="6" borderId="0" xfId="0" applyFont="1" applyFill="1" applyAlignment="1">
      <alignment horizontal="left" vertical="top" wrapText="1"/>
    </xf>
    <xf numFmtId="0" fontId="6" fillId="0" borderId="0" xfId="0" applyFont="1" applyAlignment="1">
      <alignment horizontal="left" wrapText="1"/>
    </xf>
    <xf numFmtId="0" fontId="14"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xf numFmtId="0" fontId="10" fillId="0" borderId="0" xfId="0" applyFont="1" applyAlignment="1">
      <alignment horizontal="left" vertical="top" wrapText="1"/>
    </xf>
    <xf numFmtId="0" fontId="9" fillId="0" borderId="0" xfId="0" applyFont="1" applyAlignment="1">
      <alignment vertical="top" wrapText="1"/>
    </xf>
    <xf numFmtId="0" fontId="0" fillId="0" borderId="0" xfId="0" applyAlignment="1"/>
    <xf numFmtId="0" fontId="4" fillId="9" borderId="12"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13" xfId="0" applyFont="1" applyFill="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4" xfId="0" applyFont="1" applyBorder="1" applyAlignment="1">
      <alignment horizontal="center"/>
    </xf>
    <xf numFmtId="0" fontId="2" fillId="0" borderId="13" xfId="0" applyFont="1" applyBorder="1" applyAlignment="1">
      <alignment horizontal="center"/>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44" fontId="2" fillId="0" borderId="1" xfId="0" applyNumberFormat="1" applyFont="1" applyBorder="1" applyAlignment="1">
      <alignment horizontal="center"/>
    </xf>
    <xf numFmtId="44" fontId="2" fillId="0" borderId="21" xfId="0" applyNumberFormat="1" applyFont="1" applyBorder="1" applyAlignment="1">
      <alignment horizontal="center"/>
    </xf>
    <xf numFmtId="0" fontId="2" fillId="7" borderId="1" xfId="0" applyFont="1" applyFill="1" applyBorder="1" applyAlignment="1">
      <alignment vertical="center" wrapText="1"/>
    </xf>
    <xf numFmtId="0" fontId="2" fillId="7" borderId="5" xfId="0" applyFont="1" applyFill="1" applyBorder="1" applyAlignment="1">
      <alignment vertical="center" wrapText="1"/>
    </xf>
    <xf numFmtId="0" fontId="2" fillId="7" borderId="6" xfId="0" applyFont="1" applyFill="1" applyBorder="1" applyAlignment="1">
      <alignment vertical="center" wrapText="1"/>
    </xf>
    <xf numFmtId="0" fontId="2" fillId="7" borderId="23"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5"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6" xfId="0" applyNumberFormat="1" applyFont="1" applyBorder="1" applyAlignment="1">
      <alignment horizontal="center" vertical="center"/>
    </xf>
    <xf numFmtId="0" fontId="0" fillId="0" borderId="13" xfId="0" applyBorder="1" applyAlignment="1"/>
    <xf numFmtId="0" fontId="25" fillId="0" borderId="0" xfId="0" applyFont="1" applyAlignment="1">
      <alignment horizontal="left" vertical="top" wrapText="1"/>
    </xf>
    <xf numFmtId="0" fontId="3" fillId="10" borderId="1" xfId="0" applyFont="1" applyFill="1" applyBorder="1" applyAlignment="1">
      <alignment horizontal="left"/>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7" xfId="0" applyFont="1" applyFill="1" applyBorder="1" applyAlignment="1">
      <alignment horizontal="center" vertical="center"/>
    </xf>
    <xf numFmtId="0" fontId="23" fillId="0" borderId="0" xfId="0" applyFont="1" applyAlignment="1">
      <alignment horizontal="center"/>
    </xf>
    <xf numFmtId="0" fontId="3" fillId="0" borderId="0" xfId="0" applyFont="1" applyBorder="1" applyAlignment="1">
      <alignment horizontal="center" wrapText="1"/>
    </xf>
    <xf numFmtId="0" fontId="28" fillId="7" borderId="52" xfId="0" applyFont="1" applyFill="1" applyBorder="1" applyAlignment="1">
      <alignment horizontal="center"/>
    </xf>
    <xf numFmtId="0" fontId="28" fillId="7" borderId="8" xfId="0" applyFont="1" applyFill="1" applyBorder="1" applyAlignment="1">
      <alignment horizontal="center"/>
    </xf>
    <xf numFmtId="0" fontId="28" fillId="7" borderId="35" xfId="0" applyFont="1" applyFill="1" applyBorder="1" applyAlignment="1">
      <alignment horizontal="center"/>
    </xf>
    <xf numFmtId="0" fontId="2" fillId="7" borderId="2" xfId="0" applyFont="1" applyFill="1" applyBorder="1" applyAlignment="1">
      <alignment horizontal="left" vertical="center"/>
    </xf>
    <xf numFmtId="0" fontId="2" fillId="7" borderId="3" xfId="0" applyFont="1" applyFill="1" applyBorder="1" applyAlignment="1">
      <alignment horizontal="left" vertical="center"/>
    </xf>
    <xf numFmtId="0" fontId="27" fillId="7" borderId="52" xfId="0" applyFont="1" applyFill="1" applyBorder="1" applyAlignment="1">
      <alignment horizontal="center"/>
    </xf>
    <xf numFmtId="0" fontId="2" fillId="7" borderId="44" xfId="0" applyFont="1" applyFill="1" applyBorder="1" applyAlignment="1">
      <alignment horizontal="left" vertical="center"/>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6" fillId="7" borderId="8" xfId="0" applyFont="1" applyFill="1" applyBorder="1" applyAlignment="1">
      <alignment horizontal="center"/>
    </xf>
    <xf numFmtId="0" fontId="6" fillId="7" borderId="35" xfId="0" applyFont="1" applyFill="1" applyBorder="1" applyAlignment="1">
      <alignment horizontal="center"/>
    </xf>
    <xf numFmtId="0" fontId="28" fillId="7" borderId="20" xfId="0" applyFont="1" applyFill="1" applyBorder="1" applyAlignment="1">
      <alignment horizontal="center"/>
    </xf>
    <xf numFmtId="0" fontId="3" fillId="7" borderId="1" xfId="0" applyFont="1" applyFill="1" applyBorder="1" applyAlignment="1">
      <alignment horizontal="center"/>
    </xf>
    <xf numFmtId="0" fontId="3" fillId="7" borderId="21" xfId="0" applyFont="1" applyFill="1" applyBorder="1" applyAlignment="1">
      <alignment horizontal="center"/>
    </xf>
    <xf numFmtId="0" fontId="2" fillId="7" borderId="26" xfId="0" applyFont="1" applyFill="1" applyBorder="1" applyAlignment="1">
      <alignment horizontal="center" vertical="center"/>
    </xf>
    <xf numFmtId="0" fontId="2" fillId="7" borderId="25" xfId="0" applyFont="1" applyFill="1" applyBorder="1" applyAlignment="1">
      <alignment horizontal="center" vertical="center"/>
    </xf>
    <xf numFmtId="0" fontId="29" fillId="7" borderId="8" xfId="0" applyFont="1" applyFill="1" applyBorder="1" applyAlignment="1">
      <alignment horizontal="center"/>
    </xf>
    <xf numFmtId="0" fontId="29" fillId="7" borderId="35" xfId="0" applyFont="1" applyFill="1" applyBorder="1" applyAlignment="1">
      <alignment horizontal="center"/>
    </xf>
    <xf numFmtId="0" fontId="2" fillId="7" borderId="1" xfId="0" applyFont="1" applyFill="1" applyBorder="1" applyAlignment="1">
      <alignment horizontal="left" vertical="center"/>
    </xf>
    <xf numFmtId="0" fontId="3" fillId="7" borderId="52" xfId="0" applyFont="1" applyFill="1" applyBorder="1" applyAlignment="1">
      <alignment horizontal="left" vertical="top" wrapText="1"/>
    </xf>
    <xf numFmtId="0" fontId="3" fillId="7" borderId="52" xfId="0" applyFont="1" applyFill="1" applyBorder="1" applyAlignment="1">
      <alignment horizontal="left" vertical="center" wrapText="1"/>
    </xf>
    <xf numFmtId="0" fontId="3" fillId="7" borderId="8" xfId="0" applyFont="1" applyFill="1" applyBorder="1" applyAlignment="1">
      <alignment horizontal="left" vertical="center" wrapText="1"/>
    </xf>
    <xf numFmtId="0" fontId="3" fillId="7" borderId="6" xfId="0" applyFont="1" applyFill="1" applyBorder="1" applyAlignment="1">
      <alignment horizontal="left" vertical="center" wrapText="1"/>
    </xf>
    <xf numFmtId="0" fontId="3" fillId="7" borderId="20" xfId="0" applyFont="1" applyFill="1" applyBorder="1" applyAlignment="1">
      <alignment horizontal="left" vertical="top" wrapText="1"/>
    </xf>
    <xf numFmtId="0" fontId="3" fillId="7" borderId="22" xfId="0" applyFont="1" applyFill="1" applyBorder="1" applyAlignment="1">
      <alignment horizontal="left" vertical="top"/>
    </xf>
    <xf numFmtId="0" fontId="3" fillId="7" borderId="23" xfId="0" applyFont="1" applyFill="1" applyBorder="1" applyAlignment="1">
      <alignment horizontal="left" vertical="top"/>
    </xf>
    <xf numFmtId="0" fontId="3" fillId="7" borderId="20" xfId="0" applyFont="1" applyFill="1" applyBorder="1" applyAlignment="1">
      <alignment horizontal="left" vertical="center" wrapText="1"/>
    </xf>
    <xf numFmtId="0" fontId="3" fillId="7" borderId="1" xfId="0" applyFont="1" applyFill="1" applyBorder="1" applyAlignment="1">
      <alignment horizontal="left" vertical="center"/>
    </xf>
    <xf numFmtId="0" fontId="9" fillId="0" borderId="1" xfId="0" applyFont="1" applyBorder="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center"/>
    </xf>
    <xf numFmtId="0" fontId="9" fillId="0" borderId="6" xfId="0" applyFont="1" applyBorder="1" applyAlignment="1">
      <alignment horizontal="center"/>
    </xf>
    <xf numFmtId="0" fontId="10" fillId="7" borderId="0" xfId="0" applyFont="1" applyFill="1" applyAlignment="1">
      <alignment horizontal="center"/>
    </xf>
    <xf numFmtId="0" fontId="9" fillId="7" borderId="0" xfId="0" applyFont="1" applyFill="1" applyAlignment="1">
      <alignment horizontal="center"/>
    </xf>
    <xf numFmtId="0" fontId="9" fillId="0" borderId="1" xfId="0" applyFont="1" applyBorder="1"/>
    <xf numFmtId="49" fontId="9" fillId="0" borderId="5" xfId="0" applyNumberFormat="1" applyFont="1" applyBorder="1" applyAlignment="1">
      <alignment horizontal="center"/>
    </xf>
    <xf numFmtId="49" fontId="9" fillId="0" borderId="6" xfId="0" applyNumberFormat="1" applyFont="1" applyBorder="1" applyAlignment="1">
      <alignment horizontal="center"/>
    </xf>
    <xf numFmtId="0" fontId="10" fillId="5" borderId="1" xfId="0" applyFont="1" applyFill="1" applyBorder="1" applyAlignment="1">
      <alignment horizontal="left"/>
    </xf>
    <xf numFmtId="0" fontId="9" fillId="0" borderId="1" xfId="0" applyFont="1" applyBorder="1" applyAlignment="1">
      <alignment horizontal="left"/>
    </xf>
    <xf numFmtId="0" fontId="10" fillId="7" borderId="1" xfId="0" applyFont="1" applyFill="1" applyBorder="1" applyAlignment="1">
      <alignment horizontal="left"/>
    </xf>
    <xf numFmtId="0" fontId="9" fillId="7"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922D-9D26-4687-9DB0-DA65090DE4DC}">
  <dimension ref="B2:R112"/>
  <sheetViews>
    <sheetView tabSelected="1" topLeftCell="A4" zoomScale="80" zoomScaleNormal="80" workbookViewId="0">
      <selection activeCell="S44" sqref="S44"/>
    </sheetView>
  </sheetViews>
  <sheetFormatPr defaultColWidth="9.1796875" defaultRowHeight="13" x14ac:dyDescent="0.3"/>
  <cols>
    <col min="1" max="1" width="4.1796875" style="8" customWidth="1"/>
    <col min="2" max="2" width="6.7265625" style="8" customWidth="1"/>
    <col min="3" max="3" width="25.54296875" style="8" customWidth="1"/>
    <col min="4" max="4" width="15.7265625" style="8" customWidth="1"/>
    <col min="5" max="5" width="5.7265625" style="8" customWidth="1"/>
    <col min="6" max="6" width="5.26953125" style="8" customWidth="1"/>
    <col min="7" max="7" width="5.1796875" style="8" customWidth="1"/>
    <col min="8" max="9" width="4.81640625" style="8" customWidth="1"/>
    <col min="10" max="10" width="14.54296875" style="8" customWidth="1"/>
    <col min="11" max="11" width="12.453125" style="8" customWidth="1"/>
    <col min="12" max="12" width="11.26953125" style="8" customWidth="1"/>
    <col min="13" max="13" width="11.54296875" style="8" bestFit="1" customWidth="1"/>
    <col min="14" max="14" width="4.26953125" style="8" customWidth="1"/>
    <col min="15" max="16384" width="9.1796875" style="8"/>
  </cols>
  <sheetData>
    <row r="2" spans="2:18" x14ac:dyDescent="0.3">
      <c r="B2" s="134" t="s">
        <v>98</v>
      </c>
    </row>
    <row r="3" spans="2:18" ht="81" customHeight="1" x14ac:dyDescent="0.3">
      <c r="B3" s="424" t="s">
        <v>126</v>
      </c>
      <c r="C3" s="424"/>
      <c r="D3" s="424"/>
      <c r="E3" s="424"/>
      <c r="F3" s="424"/>
      <c r="G3" s="424"/>
      <c r="H3" s="424"/>
      <c r="I3" s="424"/>
      <c r="J3" s="424"/>
      <c r="K3" s="424"/>
      <c r="L3" s="424"/>
      <c r="M3" s="424"/>
      <c r="N3" s="135"/>
    </row>
    <row r="5" spans="2:18" x14ac:dyDescent="0.3">
      <c r="B5" s="412" t="s">
        <v>35</v>
      </c>
      <c r="C5" s="412"/>
      <c r="D5" s="412"/>
      <c r="E5" s="412"/>
      <c r="F5" s="412"/>
      <c r="G5" s="412"/>
      <c r="H5" s="412"/>
      <c r="I5" s="412"/>
      <c r="J5" s="412"/>
      <c r="K5" s="412"/>
      <c r="L5" s="412"/>
      <c r="M5" s="412"/>
      <c r="N5" s="13"/>
      <c r="O5" s="13"/>
      <c r="P5" s="13"/>
    </row>
    <row r="6" spans="2:18" x14ac:dyDescent="0.3">
      <c r="B6" s="412" t="s">
        <v>36</v>
      </c>
      <c r="C6" s="412"/>
      <c r="D6" s="412"/>
      <c r="E6" s="412"/>
      <c r="F6" s="412"/>
      <c r="G6" s="412"/>
      <c r="H6" s="412"/>
      <c r="I6" s="412"/>
      <c r="J6" s="412"/>
      <c r="K6" s="412"/>
      <c r="L6" s="412"/>
      <c r="M6" s="412"/>
      <c r="N6" s="13"/>
      <c r="O6" s="13"/>
      <c r="P6" s="13"/>
    </row>
    <row r="7" spans="2:18" x14ac:dyDescent="0.3">
      <c r="B7" s="412" t="s">
        <v>37</v>
      </c>
      <c r="C7" s="412"/>
      <c r="D7" s="412"/>
      <c r="E7" s="412"/>
      <c r="F7" s="412"/>
      <c r="G7" s="412"/>
      <c r="H7" s="412"/>
      <c r="I7" s="412"/>
      <c r="J7" s="412"/>
      <c r="K7" s="412"/>
      <c r="L7" s="412"/>
      <c r="M7" s="412"/>
      <c r="N7" s="13"/>
      <c r="O7" s="359"/>
      <c r="P7" s="359"/>
      <c r="Q7" s="359"/>
      <c r="R7" s="359"/>
    </row>
    <row r="8" spans="2:18" x14ac:dyDescent="0.3">
      <c r="B8" s="412" t="s">
        <v>19</v>
      </c>
      <c r="C8" s="412"/>
      <c r="D8" s="412"/>
      <c r="E8" s="412"/>
      <c r="F8" s="412"/>
      <c r="G8" s="412"/>
      <c r="H8" s="412"/>
      <c r="I8" s="412"/>
      <c r="J8" s="412"/>
      <c r="K8" s="412"/>
      <c r="L8" s="412"/>
      <c r="M8" s="412"/>
      <c r="N8" s="136"/>
      <c r="O8" s="420"/>
      <c r="P8" s="420"/>
      <c r="Q8" s="420"/>
      <c r="R8" s="420"/>
    </row>
    <row r="9" spans="2:18" x14ac:dyDescent="0.3">
      <c r="B9" s="412" t="s">
        <v>38</v>
      </c>
      <c r="C9" s="412"/>
      <c r="D9" s="412"/>
      <c r="E9" s="412"/>
      <c r="F9" s="412"/>
      <c r="G9" s="412"/>
      <c r="H9" s="412"/>
      <c r="I9" s="412"/>
      <c r="J9" s="412"/>
      <c r="K9" s="412"/>
      <c r="L9" s="412"/>
      <c r="M9" s="412"/>
      <c r="N9" s="13"/>
      <c r="O9" s="420"/>
      <c r="P9" s="420"/>
      <c r="Q9" s="420"/>
      <c r="R9" s="420"/>
    </row>
    <row r="10" spans="2:18" x14ac:dyDescent="0.3">
      <c r="B10" s="76"/>
      <c r="C10" s="76"/>
      <c r="D10" s="76"/>
      <c r="E10" s="76"/>
      <c r="F10" s="76"/>
      <c r="G10" s="76"/>
      <c r="H10" s="76"/>
      <c r="I10" s="76"/>
      <c r="J10" s="76"/>
      <c r="K10" s="76"/>
      <c r="L10" s="76"/>
      <c r="M10" s="76"/>
      <c r="N10" s="13"/>
      <c r="O10" s="420"/>
      <c r="P10" s="420"/>
      <c r="Q10" s="420"/>
      <c r="R10" s="420"/>
    </row>
    <row r="11" spans="2:18" ht="13" customHeight="1" x14ac:dyDescent="0.3">
      <c r="B11" s="413" t="s">
        <v>125</v>
      </c>
      <c r="C11" s="413"/>
      <c r="D11" s="147"/>
      <c r="E11" s="147"/>
      <c r="F11" s="147"/>
      <c r="G11" s="147"/>
      <c r="H11" s="423" t="s">
        <v>96</v>
      </c>
      <c r="I11" s="423"/>
      <c r="J11" s="423"/>
      <c r="K11" s="423"/>
      <c r="L11" s="423"/>
      <c r="M11" s="423"/>
      <c r="N11" s="13"/>
      <c r="O11" s="420"/>
      <c r="P11" s="420"/>
      <c r="Q11" s="420"/>
      <c r="R11" s="420"/>
    </row>
    <row r="12" spans="2:18" ht="12.75" customHeight="1" x14ac:dyDescent="0.3">
      <c r="B12" s="415" t="s">
        <v>80</v>
      </c>
      <c r="C12" s="415"/>
      <c r="D12" s="147"/>
      <c r="E12" s="147"/>
      <c r="F12" s="147"/>
      <c r="G12" s="147"/>
      <c r="H12" s="423"/>
      <c r="I12" s="423"/>
      <c r="J12" s="423"/>
      <c r="K12" s="423"/>
      <c r="L12" s="423"/>
      <c r="M12" s="423"/>
      <c r="N12" s="13"/>
      <c r="O12" s="420"/>
      <c r="P12" s="420"/>
      <c r="Q12" s="420"/>
      <c r="R12" s="420"/>
    </row>
    <row r="13" spans="2:18" x14ac:dyDescent="0.3">
      <c r="B13" s="76"/>
      <c r="C13" s="76"/>
      <c r="D13" s="76"/>
      <c r="E13" s="76"/>
      <c r="F13" s="76"/>
      <c r="G13" s="76"/>
      <c r="H13" s="423"/>
      <c r="I13" s="423"/>
      <c r="J13" s="423"/>
      <c r="K13" s="423"/>
      <c r="L13" s="423"/>
      <c r="M13" s="423"/>
      <c r="N13" s="13"/>
      <c r="O13" s="420"/>
      <c r="P13" s="420"/>
      <c r="Q13" s="420"/>
      <c r="R13" s="420"/>
    </row>
    <row r="14" spans="2:18" ht="13.5" thickBot="1" x14ac:dyDescent="0.35">
      <c r="B14" s="26"/>
      <c r="C14" s="26"/>
      <c r="D14" s="26"/>
      <c r="E14" s="26"/>
      <c r="F14" s="26"/>
      <c r="G14" s="26"/>
      <c r="H14" s="26"/>
      <c r="I14" s="26"/>
      <c r="J14" s="93"/>
      <c r="K14" s="94"/>
      <c r="L14" s="93"/>
      <c r="M14" s="93"/>
      <c r="N14" s="13"/>
      <c r="O14" s="420"/>
      <c r="P14" s="420"/>
      <c r="Q14" s="420"/>
      <c r="R14" s="420"/>
    </row>
    <row r="15" spans="2:18" ht="13" customHeight="1" x14ac:dyDescent="0.3">
      <c r="B15" s="410" t="s">
        <v>21</v>
      </c>
      <c r="C15" s="411"/>
      <c r="E15" s="359" t="s">
        <v>118</v>
      </c>
      <c r="F15" s="359"/>
      <c r="G15" s="359"/>
      <c r="H15" s="359"/>
      <c r="I15" s="359"/>
      <c r="J15" s="256">
        <v>4</v>
      </c>
      <c r="K15" s="96" t="s">
        <v>120</v>
      </c>
      <c r="L15" s="95"/>
      <c r="M15" s="95"/>
      <c r="O15" s="420"/>
      <c r="P15" s="420"/>
      <c r="Q15" s="420"/>
      <c r="R15" s="420"/>
    </row>
    <row r="16" spans="2:18" ht="13" customHeight="1" x14ac:dyDescent="0.3">
      <c r="B16" s="18" t="s">
        <v>22</v>
      </c>
      <c r="C16" s="19" t="s">
        <v>3</v>
      </c>
      <c r="E16" s="355" t="s">
        <v>119</v>
      </c>
      <c r="F16" s="355"/>
      <c r="G16" s="355"/>
      <c r="H16" s="355"/>
      <c r="I16" s="355"/>
      <c r="J16" s="257" t="s">
        <v>121</v>
      </c>
      <c r="K16" s="96"/>
      <c r="L16" s="95"/>
      <c r="M16" s="95"/>
      <c r="O16" s="420"/>
      <c r="P16" s="420"/>
      <c r="Q16" s="420"/>
      <c r="R16" s="420"/>
    </row>
    <row r="17" spans="2:18" x14ac:dyDescent="0.3">
      <c r="B17" s="30">
        <v>1</v>
      </c>
      <c r="C17" s="249" t="s">
        <v>101</v>
      </c>
      <c r="O17" s="420"/>
      <c r="P17" s="420"/>
      <c r="Q17" s="420"/>
      <c r="R17" s="420"/>
    </row>
    <row r="18" spans="2:18" x14ac:dyDescent="0.3">
      <c r="B18" s="30">
        <v>2</v>
      </c>
      <c r="C18" s="249" t="s">
        <v>102</v>
      </c>
    </row>
    <row r="19" spans="2:18" x14ac:dyDescent="0.3">
      <c r="B19" s="30">
        <v>3</v>
      </c>
      <c r="C19" s="249" t="s">
        <v>103</v>
      </c>
    </row>
    <row r="20" spans="2:18" x14ac:dyDescent="0.3">
      <c r="B20" s="30">
        <v>4</v>
      </c>
      <c r="C20" s="249"/>
    </row>
    <row r="21" spans="2:18" ht="13.5" thickBot="1" x14ac:dyDescent="0.35">
      <c r="B21" s="31">
        <v>5</v>
      </c>
      <c r="C21" s="250"/>
    </row>
    <row r="22" spans="2:18" x14ac:dyDescent="0.3">
      <c r="B22" s="35"/>
      <c r="C22" s="23"/>
    </row>
    <row r="23" spans="2:18" ht="13.5" thickBot="1" x14ac:dyDescent="0.35">
      <c r="B23" s="22"/>
      <c r="C23" s="23"/>
    </row>
    <row r="24" spans="2:18" ht="15.75" customHeight="1" thickBot="1" x14ac:dyDescent="0.35">
      <c r="B24" s="385" t="s">
        <v>30</v>
      </c>
      <c r="C24" s="386"/>
      <c r="D24" s="386"/>
      <c r="E24" s="386"/>
      <c r="F24" s="386"/>
      <c r="G24" s="386"/>
      <c r="H24" s="386"/>
      <c r="I24" s="386"/>
      <c r="J24" s="386"/>
      <c r="K24" s="386"/>
      <c r="L24" s="386"/>
      <c r="M24" s="387"/>
    </row>
    <row r="25" spans="2:18" x14ac:dyDescent="0.3">
      <c r="B25" s="431" t="s">
        <v>0</v>
      </c>
      <c r="C25" s="432"/>
      <c r="D25" s="427" t="s">
        <v>4</v>
      </c>
      <c r="E25" s="432" t="s">
        <v>17</v>
      </c>
      <c r="F25" s="432"/>
      <c r="G25" s="432"/>
      <c r="H25" s="432"/>
      <c r="I25" s="432"/>
      <c r="J25" s="427" t="s">
        <v>6</v>
      </c>
      <c r="K25" s="427" t="s">
        <v>1</v>
      </c>
      <c r="L25" s="427" t="s">
        <v>5</v>
      </c>
      <c r="M25" s="429" t="s">
        <v>2</v>
      </c>
    </row>
    <row r="26" spans="2:18" x14ac:dyDescent="0.3">
      <c r="B26" s="433"/>
      <c r="C26" s="434"/>
      <c r="D26" s="428"/>
      <c r="E26" s="194">
        <v>1</v>
      </c>
      <c r="F26" s="194">
        <v>2</v>
      </c>
      <c r="G26" s="194">
        <v>3</v>
      </c>
      <c r="H26" s="194">
        <v>4</v>
      </c>
      <c r="I26" s="194">
        <v>5</v>
      </c>
      <c r="J26" s="428"/>
      <c r="K26" s="428"/>
      <c r="L26" s="428"/>
      <c r="M26" s="430"/>
    </row>
    <row r="27" spans="2:18" ht="13" customHeight="1" x14ac:dyDescent="0.3">
      <c r="B27" s="378" t="s">
        <v>100</v>
      </c>
      <c r="C27" s="379"/>
      <c r="D27" s="379"/>
      <c r="E27" s="379"/>
      <c r="F27" s="379"/>
      <c r="G27" s="379"/>
      <c r="H27" s="379"/>
      <c r="I27" s="379"/>
      <c r="J27" s="379"/>
      <c r="K27" s="379"/>
      <c r="L27" s="379"/>
      <c r="M27" s="380"/>
    </row>
    <row r="28" spans="2:18" x14ac:dyDescent="0.3">
      <c r="B28" s="426" t="s">
        <v>108</v>
      </c>
      <c r="C28" s="358"/>
      <c r="D28" s="78" t="s">
        <v>104</v>
      </c>
      <c r="E28" s="78">
        <v>1</v>
      </c>
      <c r="F28" s="78">
        <v>1</v>
      </c>
      <c r="G28" s="78">
        <v>1</v>
      </c>
      <c r="H28" s="78"/>
      <c r="I28" s="78"/>
      <c r="J28" s="78">
        <f t="shared" ref="J28:J33" si="0">SUM(E28:I28)</f>
        <v>3</v>
      </c>
      <c r="K28" s="81">
        <v>65</v>
      </c>
      <c r="L28" s="381">
        <v>2.5</v>
      </c>
      <c r="M28" s="20">
        <f>J28*K28*$L$28</f>
        <v>487.5</v>
      </c>
    </row>
    <row r="29" spans="2:18" x14ac:dyDescent="0.3">
      <c r="B29" s="426" t="s">
        <v>107</v>
      </c>
      <c r="C29" s="358"/>
      <c r="D29" s="78" t="s">
        <v>105</v>
      </c>
      <c r="E29" s="78">
        <v>8</v>
      </c>
      <c r="F29" s="78"/>
      <c r="G29" s="78"/>
      <c r="H29" s="78"/>
      <c r="I29" s="78"/>
      <c r="J29" s="78">
        <f t="shared" si="0"/>
        <v>8</v>
      </c>
      <c r="K29" s="81">
        <v>40</v>
      </c>
      <c r="L29" s="376"/>
      <c r="M29" s="20">
        <f t="shared" ref="M29:M33" si="1">J29*K29*$L$28</f>
        <v>800</v>
      </c>
    </row>
    <row r="30" spans="2:18" x14ac:dyDescent="0.3">
      <c r="B30" s="357" t="s">
        <v>109</v>
      </c>
      <c r="C30" s="358"/>
      <c r="D30" s="78" t="s">
        <v>106</v>
      </c>
      <c r="E30" s="78">
        <v>8</v>
      </c>
      <c r="F30" s="78"/>
      <c r="G30" s="78"/>
      <c r="H30" s="78"/>
      <c r="I30" s="78"/>
      <c r="J30" s="78">
        <f t="shared" si="0"/>
        <v>8</v>
      </c>
      <c r="K30" s="81">
        <v>31</v>
      </c>
      <c r="L30" s="376"/>
      <c r="M30" s="20">
        <f t="shared" si="1"/>
        <v>620</v>
      </c>
    </row>
    <row r="31" spans="2:18" x14ac:dyDescent="0.3">
      <c r="B31" s="357" t="s">
        <v>110</v>
      </c>
      <c r="C31" s="358"/>
      <c r="D31" s="78" t="s">
        <v>106</v>
      </c>
      <c r="E31" s="78"/>
      <c r="F31" s="78">
        <v>8</v>
      </c>
      <c r="G31" s="78"/>
      <c r="H31" s="78"/>
      <c r="I31" s="78"/>
      <c r="J31" s="78">
        <f t="shared" si="0"/>
        <v>8</v>
      </c>
      <c r="K31" s="81">
        <v>31</v>
      </c>
      <c r="L31" s="376"/>
      <c r="M31" s="20">
        <f t="shared" si="1"/>
        <v>620</v>
      </c>
    </row>
    <row r="32" spans="2:18" ht="12.75" customHeight="1" x14ac:dyDescent="0.3">
      <c r="B32" s="357" t="s">
        <v>111</v>
      </c>
      <c r="C32" s="358"/>
      <c r="D32" s="78" t="s">
        <v>106</v>
      </c>
      <c r="E32" s="78"/>
      <c r="F32" s="78">
        <v>8</v>
      </c>
      <c r="G32" s="78"/>
      <c r="H32" s="78"/>
      <c r="I32" s="78"/>
      <c r="J32" s="78">
        <f t="shared" si="0"/>
        <v>8</v>
      </c>
      <c r="K32" s="81">
        <v>31</v>
      </c>
      <c r="L32" s="376"/>
      <c r="M32" s="141">
        <f>J32*K32*$L$28</f>
        <v>620</v>
      </c>
    </row>
    <row r="33" spans="2:16" ht="13.5" thickBot="1" x14ac:dyDescent="0.35">
      <c r="B33" s="435" t="s">
        <v>112</v>
      </c>
      <c r="C33" s="436"/>
      <c r="D33" s="78" t="s">
        <v>113</v>
      </c>
      <c r="E33" s="127"/>
      <c r="F33" s="127">
        <v>8</v>
      </c>
      <c r="G33" s="127">
        <v>28</v>
      </c>
      <c r="H33" s="127"/>
      <c r="I33" s="127"/>
      <c r="J33" s="127">
        <f t="shared" si="0"/>
        <v>36</v>
      </c>
      <c r="K33" s="82">
        <v>36</v>
      </c>
      <c r="L33" s="377"/>
      <c r="M33" s="20">
        <f t="shared" si="1"/>
        <v>3240</v>
      </c>
    </row>
    <row r="34" spans="2:16" ht="15" customHeight="1" thickBot="1" x14ac:dyDescent="0.35">
      <c r="B34" s="370" t="s">
        <v>99</v>
      </c>
      <c r="C34" s="371"/>
      <c r="D34" s="371"/>
      <c r="E34" s="371"/>
      <c r="F34" s="371"/>
      <c r="G34" s="371"/>
      <c r="H34" s="371"/>
      <c r="I34" s="371"/>
      <c r="J34" s="371"/>
      <c r="K34" s="371"/>
      <c r="L34" s="371"/>
      <c r="M34" s="372"/>
    </row>
    <row r="35" spans="2:16" x14ac:dyDescent="0.3">
      <c r="B35" s="439" t="s">
        <v>114</v>
      </c>
      <c r="C35" s="440"/>
      <c r="D35" s="79" t="s">
        <v>113</v>
      </c>
      <c r="E35" s="79">
        <v>32</v>
      </c>
      <c r="F35" s="79">
        <v>1</v>
      </c>
      <c r="G35" s="79"/>
      <c r="H35" s="79"/>
      <c r="I35" s="79"/>
      <c r="J35" s="79">
        <f>SUM(E35:I35)</f>
        <v>33</v>
      </c>
      <c r="K35" s="83">
        <v>40</v>
      </c>
      <c r="L35" s="375">
        <v>2.5</v>
      </c>
      <c r="M35" s="32">
        <f>J35*K35*$L$35</f>
        <v>3300</v>
      </c>
    </row>
    <row r="36" spans="2:16" ht="15" customHeight="1" x14ac:dyDescent="0.3">
      <c r="B36" s="357" t="s">
        <v>115</v>
      </c>
      <c r="C36" s="358"/>
      <c r="D36" s="78" t="s">
        <v>106</v>
      </c>
      <c r="E36" s="78">
        <v>32</v>
      </c>
      <c r="F36" s="78"/>
      <c r="G36" s="78"/>
      <c r="H36" s="78"/>
      <c r="I36" s="78"/>
      <c r="J36" s="78">
        <f>SUM(E36:I36)</f>
        <v>32</v>
      </c>
      <c r="K36" s="81">
        <v>31</v>
      </c>
      <c r="L36" s="376"/>
      <c r="M36" s="32">
        <f t="shared" ref="M36:M38" si="2">J36*K36*$L$35</f>
        <v>2480</v>
      </c>
    </row>
    <row r="37" spans="2:16" ht="15" customHeight="1" x14ac:dyDescent="0.3">
      <c r="B37" s="357" t="s">
        <v>116</v>
      </c>
      <c r="C37" s="358"/>
      <c r="D37" s="78" t="s">
        <v>106</v>
      </c>
      <c r="E37" s="78"/>
      <c r="F37" s="78">
        <v>28</v>
      </c>
      <c r="G37" s="78"/>
      <c r="H37" s="78"/>
      <c r="I37" s="78"/>
      <c r="J37" s="78">
        <f>SUM(E37:I37)</f>
        <v>28</v>
      </c>
      <c r="K37" s="81">
        <v>31</v>
      </c>
      <c r="L37" s="376"/>
      <c r="M37" s="32">
        <f t="shared" si="2"/>
        <v>2170</v>
      </c>
    </row>
    <row r="38" spans="2:16" ht="15" customHeight="1" thickBot="1" x14ac:dyDescent="0.35">
      <c r="B38" s="437" t="s">
        <v>117</v>
      </c>
      <c r="C38" s="438"/>
      <c r="D38" s="80" t="s">
        <v>106</v>
      </c>
      <c r="E38" s="80"/>
      <c r="F38" s="80">
        <v>28</v>
      </c>
      <c r="G38" s="80"/>
      <c r="H38" s="80"/>
      <c r="I38" s="80"/>
      <c r="J38" s="80">
        <f>SUM(E38:I38)</f>
        <v>28</v>
      </c>
      <c r="K38" s="84">
        <v>31</v>
      </c>
      <c r="L38" s="377"/>
      <c r="M38" s="36">
        <f t="shared" si="2"/>
        <v>2170</v>
      </c>
    </row>
    <row r="39" spans="2:16" x14ac:dyDescent="0.3">
      <c r="J39" s="384" t="s">
        <v>18</v>
      </c>
      <c r="K39" s="384"/>
      <c r="L39" s="384"/>
      <c r="M39" s="33">
        <f>SUM(M28:M38)</f>
        <v>16507.5</v>
      </c>
    </row>
    <row r="40" spans="2:16" x14ac:dyDescent="0.3">
      <c r="J40" s="17"/>
      <c r="K40" s="17"/>
      <c r="L40" s="17"/>
      <c r="M40" s="21"/>
    </row>
    <row r="41" spans="2:16" ht="13.5" thickBot="1" x14ac:dyDescent="0.35">
      <c r="J41" s="17"/>
      <c r="K41" s="17"/>
      <c r="L41" s="17"/>
      <c r="M41" s="21"/>
    </row>
    <row r="42" spans="2:16" ht="13.5" thickBot="1" x14ac:dyDescent="0.35">
      <c r="B42" s="418" t="s">
        <v>46</v>
      </c>
      <c r="C42" s="396"/>
      <c r="D42" s="396"/>
      <c r="E42" s="396"/>
      <c r="F42" s="396"/>
      <c r="G42" s="396"/>
      <c r="H42" s="396"/>
      <c r="I42" s="396"/>
      <c r="J42" s="396"/>
      <c r="K42" s="396"/>
      <c r="L42" s="419"/>
      <c r="M42" s="21"/>
      <c r="P42" s="144"/>
    </row>
    <row r="43" spans="2:16" x14ac:dyDescent="0.3">
      <c r="B43" s="416" t="s">
        <v>42</v>
      </c>
      <c r="C43" s="417"/>
      <c r="D43" s="145" t="s">
        <v>44</v>
      </c>
      <c r="E43" s="417" t="s">
        <v>7</v>
      </c>
      <c r="F43" s="417"/>
      <c r="G43" s="417"/>
      <c r="H43" s="390" t="s">
        <v>8</v>
      </c>
      <c r="I43" s="391"/>
      <c r="J43" s="392"/>
      <c r="K43" s="417" t="s">
        <v>45</v>
      </c>
      <c r="L43" s="422"/>
      <c r="M43" s="21"/>
    </row>
    <row r="44" spans="2:16" x14ac:dyDescent="0.3">
      <c r="B44" s="357" t="str">
        <f>B35</f>
        <v>Survey Party Chief (Field)</v>
      </c>
      <c r="C44" s="358"/>
      <c r="D44" s="85">
        <f>J35</f>
        <v>33</v>
      </c>
      <c r="E44" s="360">
        <v>2.33</v>
      </c>
      <c r="F44" s="361"/>
      <c r="G44" s="362"/>
      <c r="H44" s="360">
        <v>27.58</v>
      </c>
      <c r="I44" s="361"/>
      <c r="J44" s="362"/>
      <c r="K44" s="382">
        <f>(E44+H44)*D44</f>
        <v>987.02999999999986</v>
      </c>
      <c r="L44" s="383"/>
      <c r="M44" s="21"/>
    </row>
    <row r="45" spans="2:16" x14ac:dyDescent="0.3">
      <c r="B45" s="357" t="str">
        <f>B36</f>
        <v>Survey Instrument Person (Field)</v>
      </c>
      <c r="C45" s="358"/>
      <c r="D45" s="85">
        <f>J36</f>
        <v>32</v>
      </c>
      <c r="E45" s="360">
        <v>8.3699999999999992</v>
      </c>
      <c r="F45" s="361"/>
      <c r="G45" s="362"/>
      <c r="H45" s="360">
        <v>27.58</v>
      </c>
      <c r="I45" s="361"/>
      <c r="J45" s="362"/>
      <c r="K45" s="382">
        <f>(E45+H45)*D45</f>
        <v>1150.3999999999999</v>
      </c>
      <c r="L45" s="383"/>
      <c r="M45" s="21"/>
    </row>
    <row r="46" spans="2:16" x14ac:dyDescent="0.3">
      <c r="B46" s="357" t="str">
        <f>B37</f>
        <v>SUE Technician #1 (Field)</v>
      </c>
      <c r="C46" s="358"/>
      <c r="D46" s="85">
        <f>J37</f>
        <v>28</v>
      </c>
      <c r="E46" s="360">
        <v>8.3699999999999992</v>
      </c>
      <c r="F46" s="361"/>
      <c r="G46" s="362"/>
      <c r="H46" s="360">
        <v>27.58</v>
      </c>
      <c r="I46" s="361"/>
      <c r="J46" s="362"/>
      <c r="K46" s="382">
        <f>(E46+H46)*D46</f>
        <v>1006.5999999999999</v>
      </c>
      <c r="L46" s="383"/>
      <c r="M46" s="21"/>
    </row>
    <row r="47" spans="2:16" ht="13.5" thickBot="1" x14ac:dyDescent="0.35">
      <c r="B47" s="437" t="str">
        <f>B38</f>
        <v>SUE Technician #2 (Field)</v>
      </c>
      <c r="C47" s="438"/>
      <c r="D47" s="86">
        <f>J38</f>
        <v>28</v>
      </c>
      <c r="E47" s="365">
        <v>8.3699999999999992</v>
      </c>
      <c r="F47" s="366"/>
      <c r="G47" s="367"/>
      <c r="H47" s="365">
        <v>27.58</v>
      </c>
      <c r="I47" s="366"/>
      <c r="J47" s="367"/>
      <c r="K47" s="394">
        <f>(E47+H47)*D47</f>
        <v>1006.5999999999999</v>
      </c>
      <c r="L47" s="395"/>
      <c r="M47" s="21"/>
    </row>
    <row r="48" spans="2:16" x14ac:dyDescent="0.3">
      <c r="E48" s="425" t="s">
        <v>47</v>
      </c>
      <c r="F48" s="425"/>
      <c r="G48" s="425"/>
      <c r="H48" s="425"/>
      <c r="I48" s="425"/>
      <c r="J48" s="425"/>
      <c r="K48" s="421">
        <f>SUM(K44:L47)</f>
        <v>4150.6299999999992</v>
      </c>
      <c r="L48" s="421"/>
      <c r="M48" s="21"/>
    </row>
    <row r="49" spans="2:14" x14ac:dyDescent="0.3">
      <c r="J49" s="17"/>
      <c r="K49" s="17"/>
      <c r="L49" s="17"/>
      <c r="M49" s="21"/>
    </row>
    <row r="50" spans="2:14" x14ac:dyDescent="0.3">
      <c r="L50" s="144"/>
    </row>
    <row r="52" spans="2:14" ht="15.75" customHeight="1" x14ac:dyDescent="0.3">
      <c r="B52" s="356" t="s">
        <v>122</v>
      </c>
      <c r="C52" s="356"/>
      <c r="D52" s="356"/>
      <c r="E52" s="356"/>
      <c r="F52" s="356"/>
      <c r="G52" s="356"/>
      <c r="H52" s="356"/>
      <c r="I52" s="356"/>
      <c r="J52" s="356"/>
      <c r="K52" s="43">
        <f>K48+M39</f>
        <v>20658.129999999997</v>
      </c>
      <c r="L52" s="16"/>
      <c r="M52" s="15"/>
    </row>
    <row r="53" spans="2:14" ht="4.5" customHeight="1" x14ac:dyDescent="0.3">
      <c r="B53" s="14"/>
      <c r="C53" s="14"/>
      <c r="D53" s="14"/>
      <c r="E53" s="14"/>
      <c r="F53" s="14"/>
      <c r="G53" s="14"/>
      <c r="H53" s="14"/>
      <c r="I53" s="14"/>
      <c r="J53" s="14"/>
      <c r="K53" s="14"/>
      <c r="L53" s="14"/>
      <c r="M53" s="14"/>
    </row>
    <row r="56" spans="2:14" x14ac:dyDescent="0.3">
      <c r="B56" s="34" t="s">
        <v>245</v>
      </c>
    </row>
    <row r="60" spans="2:14" ht="5.25" customHeight="1" x14ac:dyDescent="0.3">
      <c r="B60" s="137"/>
      <c r="C60" s="137"/>
      <c r="D60" s="137"/>
      <c r="E60" s="137"/>
      <c r="F60" s="137"/>
      <c r="G60" s="137"/>
      <c r="H60" s="137"/>
      <c r="I60" s="137"/>
      <c r="J60" s="137"/>
      <c r="K60" s="137"/>
      <c r="L60" s="137"/>
      <c r="M60" s="137"/>
    </row>
    <row r="61" spans="2:14" x14ac:dyDescent="0.3">
      <c r="B61" s="412" t="s">
        <v>35</v>
      </c>
      <c r="C61" s="412"/>
      <c r="D61" s="412"/>
      <c r="E61" s="412"/>
      <c r="F61" s="412"/>
      <c r="G61" s="412"/>
      <c r="H61" s="412"/>
      <c r="I61" s="412"/>
      <c r="J61" s="412"/>
      <c r="K61" s="412"/>
      <c r="L61" s="412"/>
      <c r="M61" s="412"/>
      <c r="N61" s="133"/>
    </row>
    <row r="62" spans="2:14" x14ac:dyDescent="0.3">
      <c r="B62" s="412" t="s">
        <v>36</v>
      </c>
      <c r="C62" s="412"/>
      <c r="D62" s="412"/>
      <c r="E62" s="412"/>
      <c r="F62" s="412"/>
      <c r="G62" s="412"/>
      <c r="H62" s="412"/>
      <c r="I62" s="412"/>
      <c r="J62" s="412"/>
      <c r="K62" s="412"/>
      <c r="L62" s="412"/>
      <c r="M62" s="412"/>
      <c r="N62" s="133"/>
    </row>
    <row r="63" spans="2:14" x14ac:dyDescent="0.3">
      <c r="B63" s="412" t="s">
        <v>37</v>
      </c>
      <c r="C63" s="412"/>
      <c r="D63" s="412"/>
      <c r="E63" s="412"/>
      <c r="F63" s="412"/>
      <c r="G63" s="412"/>
      <c r="H63" s="412"/>
      <c r="I63" s="412"/>
      <c r="J63" s="412"/>
      <c r="K63" s="412"/>
      <c r="L63" s="412"/>
      <c r="M63" s="412"/>
      <c r="N63" s="133"/>
    </row>
    <row r="64" spans="2:14" x14ac:dyDescent="0.3">
      <c r="B64" s="412" t="s">
        <v>19</v>
      </c>
      <c r="C64" s="412"/>
      <c r="D64" s="412"/>
      <c r="E64" s="412"/>
      <c r="F64" s="412"/>
      <c r="G64" s="412"/>
      <c r="H64" s="412"/>
      <c r="I64" s="412"/>
      <c r="J64" s="412"/>
      <c r="K64" s="412"/>
      <c r="L64" s="412"/>
      <c r="M64" s="412"/>
      <c r="N64" s="138"/>
    </row>
    <row r="65" spans="2:14" x14ac:dyDescent="0.3">
      <c r="B65" s="412" t="s">
        <v>38</v>
      </c>
      <c r="C65" s="412"/>
      <c r="D65" s="412"/>
      <c r="E65" s="412"/>
      <c r="F65" s="412"/>
      <c r="G65" s="412"/>
      <c r="H65" s="412"/>
      <c r="I65" s="412"/>
      <c r="J65" s="412"/>
      <c r="K65" s="412"/>
      <c r="L65" s="412"/>
      <c r="M65" s="412"/>
      <c r="N65" s="133"/>
    </row>
    <row r="66" spans="2:14" x14ac:dyDescent="0.3">
      <c r="B66" s="128"/>
      <c r="C66" s="128"/>
      <c r="D66" s="128"/>
      <c r="E66" s="128"/>
      <c r="F66" s="128"/>
      <c r="G66" s="128"/>
      <c r="H66" s="128"/>
      <c r="I66" s="128"/>
      <c r="J66" s="128"/>
      <c r="K66" s="128"/>
      <c r="L66" s="128"/>
      <c r="M66" s="128"/>
      <c r="N66" s="133"/>
    </row>
    <row r="67" spans="2:14" ht="13" customHeight="1" x14ac:dyDescent="0.3">
      <c r="B67" s="413" t="s">
        <v>125</v>
      </c>
      <c r="C67" s="413"/>
      <c r="D67" s="414"/>
      <c r="E67" s="414"/>
      <c r="F67" s="414"/>
      <c r="G67" s="414"/>
      <c r="H67" s="149"/>
      <c r="I67" s="128"/>
      <c r="J67" s="408"/>
      <c r="K67" s="409"/>
      <c r="L67" s="409"/>
      <c r="M67" s="128"/>
      <c r="N67" s="133"/>
    </row>
    <row r="68" spans="2:14" x14ac:dyDescent="0.3">
      <c r="B68" s="415" t="s">
        <v>80</v>
      </c>
      <c r="C68" s="415"/>
      <c r="D68" s="414"/>
      <c r="E68" s="414"/>
      <c r="F68" s="414"/>
      <c r="G68" s="414"/>
      <c r="H68" s="149"/>
      <c r="I68" s="128"/>
      <c r="J68" s="409"/>
      <c r="K68" s="409"/>
      <c r="L68" s="409"/>
      <c r="M68" s="128"/>
      <c r="N68" s="133"/>
    </row>
    <row r="69" spans="2:14" x14ac:dyDescent="0.3">
      <c r="B69" s="128"/>
      <c r="C69" s="128"/>
      <c r="D69" s="157"/>
      <c r="E69" s="157"/>
      <c r="F69" s="157"/>
      <c r="G69" s="157"/>
      <c r="H69" s="157"/>
      <c r="I69" s="128"/>
      <c r="J69" s="128"/>
      <c r="K69" s="128"/>
      <c r="L69" s="128"/>
      <c r="M69" s="128"/>
      <c r="N69" s="133"/>
    </row>
    <row r="70" spans="2:14" ht="13.5" thickBot="1" x14ac:dyDescent="0.35">
      <c r="B70" s="128"/>
      <c r="C70" s="128"/>
      <c r="D70" s="128"/>
      <c r="E70" s="128"/>
      <c r="F70" s="128"/>
      <c r="G70" s="128"/>
      <c r="H70" s="128"/>
      <c r="I70" s="128"/>
      <c r="J70" s="128"/>
      <c r="K70" s="139"/>
      <c r="L70" s="128"/>
      <c r="M70" s="128"/>
      <c r="N70" s="133"/>
    </row>
    <row r="71" spans="2:14" x14ac:dyDescent="0.3">
      <c r="B71" s="410" t="s">
        <v>21</v>
      </c>
      <c r="C71" s="411"/>
      <c r="E71" s="359" t="s">
        <v>118</v>
      </c>
      <c r="F71" s="359"/>
      <c r="G71" s="359"/>
      <c r="H71" s="359"/>
      <c r="I71" s="359"/>
      <c r="J71" s="247"/>
      <c r="K71" s="96" t="s">
        <v>120</v>
      </c>
    </row>
    <row r="72" spans="2:14" x14ac:dyDescent="0.3">
      <c r="B72" s="18" t="s">
        <v>22</v>
      </c>
      <c r="C72" s="19" t="s">
        <v>3</v>
      </c>
      <c r="E72" s="355" t="s">
        <v>119</v>
      </c>
      <c r="F72" s="355"/>
      <c r="G72" s="355"/>
      <c r="H72" s="355"/>
      <c r="I72" s="355"/>
      <c r="J72" s="248"/>
      <c r="K72" s="96"/>
    </row>
    <row r="73" spans="2:14" x14ac:dyDescent="0.3">
      <c r="B73" s="30">
        <v>1</v>
      </c>
      <c r="C73" s="249"/>
    </row>
    <row r="74" spans="2:14" x14ac:dyDescent="0.3">
      <c r="B74" s="30">
        <v>2</v>
      </c>
      <c r="C74" s="249"/>
    </row>
    <row r="75" spans="2:14" x14ac:dyDescent="0.3">
      <c r="B75" s="30">
        <v>3</v>
      </c>
      <c r="C75" s="249"/>
    </row>
    <row r="76" spans="2:14" x14ac:dyDescent="0.3">
      <c r="B76" s="30">
        <v>4</v>
      </c>
      <c r="C76" s="249"/>
    </row>
    <row r="77" spans="2:14" ht="13.5" thickBot="1" x14ac:dyDescent="0.35">
      <c r="B77" s="31">
        <v>5</v>
      </c>
      <c r="C77" s="250"/>
    </row>
    <row r="78" spans="2:14" x14ac:dyDescent="0.3">
      <c r="B78" s="140"/>
    </row>
    <row r="79" spans="2:14" ht="13.5" thickBot="1" x14ac:dyDescent="0.35">
      <c r="B79" s="126"/>
    </row>
    <row r="80" spans="2:14" ht="13.5" thickBot="1" x14ac:dyDescent="0.35">
      <c r="B80" s="385" t="s">
        <v>30</v>
      </c>
      <c r="C80" s="386"/>
      <c r="D80" s="386"/>
      <c r="E80" s="386"/>
      <c r="F80" s="386"/>
      <c r="G80" s="386"/>
      <c r="H80" s="386"/>
      <c r="I80" s="386"/>
      <c r="J80" s="386"/>
      <c r="K80" s="386"/>
      <c r="L80" s="386"/>
      <c r="M80" s="387"/>
    </row>
    <row r="81" spans="2:13" ht="13" customHeight="1" x14ac:dyDescent="0.3">
      <c r="B81" s="400" t="s">
        <v>0</v>
      </c>
      <c r="C81" s="401"/>
      <c r="D81" s="404" t="s">
        <v>4</v>
      </c>
      <c r="E81" s="401" t="s">
        <v>17</v>
      </c>
      <c r="F81" s="401"/>
      <c r="G81" s="401"/>
      <c r="H81" s="401"/>
      <c r="I81" s="401"/>
      <c r="J81" s="404" t="s">
        <v>6</v>
      </c>
      <c r="K81" s="404" t="s">
        <v>1</v>
      </c>
      <c r="L81" s="404" t="s">
        <v>5</v>
      </c>
      <c r="M81" s="406" t="s">
        <v>2</v>
      </c>
    </row>
    <row r="82" spans="2:13" x14ac:dyDescent="0.3">
      <c r="B82" s="402"/>
      <c r="C82" s="403"/>
      <c r="D82" s="405"/>
      <c r="E82" s="194">
        <v>1</v>
      </c>
      <c r="F82" s="194">
        <v>2</v>
      </c>
      <c r="G82" s="194">
        <v>3</v>
      </c>
      <c r="H82" s="194">
        <v>4</v>
      </c>
      <c r="I82" s="194">
        <v>5</v>
      </c>
      <c r="J82" s="405"/>
      <c r="K82" s="405"/>
      <c r="L82" s="405"/>
      <c r="M82" s="407"/>
    </row>
    <row r="83" spans="2:13" x14ac:dyDescent="0.3">
      <c r="B83" s="378" t="s">
        <v>100</v>
      </c>
      <c r="C83" s="379"/>
      <c r="D83" s="379"/>
      <c r="E83" s="379"/>
      <c r="F83" s="379"/>
      <c r="G83" s="379"/>
      <c r="H83" s="379"/>
      <c r="I83" s="379"/>
      <c r="J83" s="379"/>
      <c r="K83" s="379"/>
      <c r="L83" s="379"/>
      <c r="M83" s="380"/>
    </row>
    <row r="84" spans="2:13" x14ac:dyDescent="0.3">
      <c r="B84" s="368" t="s">
        <v>40</v>
      </c>
      <c r="C84" s="369"/>
      <c r="D84" s="78"/>
      <c r="E84" s="78"/>
      <c r="F84" s="78"/>
      <c r="G84" s="78"/>
      <c r="H84" s="78"/>
      <c r="I84" s="78"/>
      <c r="J84" s="78">
        <f>SUM(E84:I84)</f>
        <v>0</v>
      </c>
      <c r="K84" s="81">
        <v>0</v>
      </c>
      <c r="L84" s="381">
        <v>2.5</v>
      </c>
      <c r="M84" s="141">
        <f>J84*K84*$L$28</f>
        <v>0</v>
      </c>
    </row>
    <row r="85" spans="2:13" x14ac:dyDescent="0.3">
      <c r="B85" s="368" t="s">
        <v>40</v>
      </c>
      <c r="C85" s="369"/>
      <c r="D85" s="78"/>
      <c r="E85" s="78"/>
      <c r="F85" s="78"/>
      <c r="G85" s="78"/>
      <c r="H85" s="78"/>
      <c r="I85" s="78"/>
      <c r="J85" s="78">
        <f>SUM(E85:I85)</f>
        <v>0</v>
      </c>
      <c r="K85" s="81">
        <v>0</v>
      </c>
      <c r="L85" s="376"/>
      <c r="M85" s="141">
        <f>J85*K85*$L$28</f>
        <v>0</v>
      </c>
    </row>
    <row r="86" spans="2:13" x14ac:dyDescent="0.3">
      <c r="B86" s="368" t="s">
        <v>40</v>
      </c>
      <c r="C86" s="369"/>
      <c r="D86" s="78"/>
      <c r="E86" s="78"/>
      <c r="F86" s="78"/>
      <c r="G86" s="78"/>
      <c r="H86" s="78"/>
      <c r="I86" s="78"/>
      <c r="J86" s="78">
        <f>SUM(E86:I86)</f>
        <v>0</v>
      </c>
      <c r="K86" s="81">
        <v>0</v>
      </c>
      <c r="L86" s="376"/>
      <c r="M86" s="141">
        <f>J86*K86*$L$28</f>
        <v>0</v>
      </c>
    </row>
    <row r="87" spans="2:13" x14ac:dyDescent="0.3">
      <c r="B87" s="368" t="s">
        <v>40</v>
      </c>
      <c r="C87" s="369"/>
      <c r="D87" s="78"/>
      <c r="E87" s="78"/>
      <c r="F87" s="78"/>
      <c r="G87" s="78"/>
      <c r="H87" s="78"/>
      <c r="I87" s="78"/>
      <c r="J87" s="78">
        <f>SUM(E87:I87)</f>
        <v>0</v>
      </c>
      <c r="K87" s="81">
        <v>0</v>
      </c>
      <c r="L87" s="376"/>
      <c r="M87" s="141">
        <f>J87*K87*$L$28</f>
        <v>0</v>
      </c>
    </row>
    <row r="88" spans="2:13" ht="13.5" thickBot="1" x14ac:dyDescent="0.35">
      <c r="B88" s="398" t="s">
        <v>40</v>
      </c>
      <c r="C88" s="399"/>
      <c r="D88" s="127"/>
      <c r="E88" s="127"/>
      <c r="F88" s="127"/>
      <c r="G88" s="127"/>
      <c r="H88" s="127"/>
      <c r="I88" s="127"/>
      <c r="J88" s="127">
        <f>SUM(E88:I88)</f>
        <v>0</v>
      </c>
      <c r="K88" s="82">
        <v>0</v>
      </c>
      <c r="L88" s="377"/>
      <c r="M88" s="141">
        <f>J88*K88*$L$28</f>
        <v>0</v>
      </c>
    </row>
    <row r="89" spans="2:13" ht="13.5" thickBot="1" x14ac:dyDescent="0.35">
      <c r="B89" s="370" t="s">
        <v>99</v>
      </c>
      <c r="C89" s="371"/>
      <c r="D89" s="371"/>
      <c r="E89" s="371"/>
      <c r="F89" s="371"/>
      <c r="G89" s="371"/>
      <c r="H89" s="371"/>
      <c r="I89" s="371"/>
      <c r="J89" s="371"/>
      <c r="K89" s="371"/>
      <c r="L89" s="371"/>
      <c r="M89" s="372"/>
    </row>
    <row r="90" spans="2:13" x14ac:dyDescent="0.3">
      <c r="B90" s="373" t="s">
        <v>43</v>
      </c>
      <c r="C90" s="374"/>
      <c r="D90" s="79"/>
      <c r="E90" s="79"/>
      <c r="F90" s="79"/>
      <c r="G90" s="79"/>
      <c r="H90" s="79"/>
      <c r="I90" s="79"/>
      <c r="J90" s="79">
        <f>SUM(E90:I90)</f>
        <v>0</v>
      </c>
      <c r="K90" s="83">
        <v>0</v>
      </c>
      <c r="L90" s="375">
        <v>2.5</v>
      </c>
      <c r="M90" s="142">
        <f>J90*K90*$L$35</f>
        <v>0</v>
      </c>
    </row>
    <row r="91" spans="2:13" x14ac:dyDescent="0.3">
      <c r="B91" s="368" t="s">
        <v>41</v>
      </c>
      <c r="C91" s="369"/>
      <c r="D91" s="78"/>
      <c r="E91" s="78"/>
      <c r="F91" s="78"/>
      <c r="G91" s="78"/>
      <c r="H91" s="78"/>
      <c r="I91" s="78"/>
      <c r="J91" s="78">
        <f>SUM(E91:I91)</f>
        <v>0</v>
      </c>
      <c r="K91" s="81">
        <v>0</v>
      </c>
      <c r="L91" s="376"/>
      <c r="M91" s="142">
        <f>J91*K91*$L$35</f>
        <v>0</v>
      </c>
    </row>
    <row r="92" spans="2:13" x14ac:dyDescent="0.3">
      <c r="B92" s="368" t="s">
        <v>41</v>
      </c>
      <c r="C92" s="369"/>
      <c r="D92" s="78"/>
      <c r="E92" s="78"/>
      <c r="F92" s="78"/>
      <c r="G92" s="78"/>
      <c r="H92" s="78"/>
      <c r="I92" s="78"/>
      <c r="J92" s="78">
        <f>SUM(E92:I92)</f>
        <v>0</v>
      </c>
      <c r="K92" s="81">
        <v>0</v>
      </c>
      <c r="L92" s="376"/>
      <c r="M92" s="142">
        <f>J92*K92*$L$35</f>
        <v>0</v>
      </c>
    </row>
    <row r="93" spans="2:13" x14ac:dyDescent="0.3">
      <c r="B93" s="368" t="s">
        <v>41</v>
      </c>
      <c r="C93" s="369"/>
      <c r="D93" s="78"/>
      <c r="E93" s="78"/>
      <c r="F93" s="78"/>
      <c r="G93" s="78"/>
      <c r="H93" s="78"/>
      <c r="I93" s="78"/>
      <c r="J93" s="78">
        <f>SUM(E93:I93)</f>
        <v>0</v>
      </c>
      <c r="K93" s="81">
        <v>0</v>
      </c>
      <c r="L93" s="376"/>
      <c r="M93" s="142">
        <f>J93*K93*$L$35</f>
        <v>0</v>
      </c>
    </row>
    <row r="94" spans="2:13" ht="13.5" thickBot="1" x14ac:dyDescent="0.35">
      <c r="B94" s="363" t="s">
        <v>41</v>
      </c>
      <c r="C94" s="364"/>
      <c r="D94" s="80"/>
      <c r="E94" s="80"/>
      <c r="F94" s="80"/>
      <c r="G94" s="80"/>
      <c r="H94" s="80"/>
      <c r="I94" s="80"/>
      <c r="J94" s="80">
        <f>SUM(E94:I94)</f>
        <v>0</v>
      </c>
      <c r="K94" s="84">
        <v>0</v>
      </c>
      <c r="L94" s="377"/>
      <c r="M94" s="143">
        <f>J94*K94*$L$35</f>
        <v>0</v>
      </c>
    </row>
    <row r="95" spans="2:13" x14ac:dyDescent="0.3">
      <c r="J95" s="384" t="s">
        <v>18</v>
      </c>
      <c r="K95" s="384"/>
      <c r="L95" s="384"/>
      <c r="M95" s="60">
        <f>SUM(M84:M94)</f>
        <v>0</v>
      </c>
    </row>
    <row r="96" spans="2:13" x14ac:dyDescent="0.3">
      <c r="J96" s="17"/>
      <c r="K96" s="17"/>
      <c r="L96" s="17"/>
      <c r="M96" s="144"/>
    </row>
    <row r="97" spans="2:13" ht="13.5" thickBot="1" x14ac:dyDescent="0.35">
      <c r="J97" s="17"/>
      <c r="K97" s="17"/>
      <c r="L97" s="17"/>
      <c r="M97" s="144"/>
    </row>
    <row r="98" spans="2:13" ht="13.5" thickBot="1" x14ac:dyDescent="0.35">
      <c r="B98" s="385" t="s">
        <v>46</v>
      </c>
      <c r="C98" s="386"/>
      <c r="D98" s="386"/>
      <c r="E98" s="386"/>
      <c r="F98" s="386"/>
      <c r="G98" s="386"/>
      <c r="H98" s="386"/>
      <c r="I98" s="386"/>
      <c r="J98" s="386"/>
      <c r="K98" s="386"/>
      <c r="L98" s="387"/>
      <c r="M98" s="144"/>
    </row>
    <row r="99" spans="2:13" x14ac:dyDescent="0.3">
      <c r="B99" s="388" t="s">
        <v>42</v>
      </c>
      <c r="C99" s="389"/>
      <c r="D99" s="29" t="s">
        <v>44</v>
      </c>
      <c r="E99" s="389" t="s">
        <v>7</v>
      </c>
      <c r="F99" s="389"/>
      <c r="G99" s="389"/>
      <c r="H99" s="390" t="s">
        <v>8</v>
      </c>
      <c r="I99" s="391"/>
      <c r="J99" s="392"/>
      <c r="K99" s="389" t="s">
        <v>45</v>
      </c>
      <c r="L99" s="393"/>
      <c r="M99" s="144"/>
    </row>
    <row r="100" spans="2:13" x14ac:dyDescent="0.3">
      <c r="B100" s="368" t="s">
        <v>43</v>
      </c>
      <c r="C100" s="369"/>
      <c r="D100" s="85"/>
      <c r="E100" s="360">
        <v>0</v>
      </c>
      <c r="F100" s="361"/>
      <c r="G100" s="362"/>
      <c r="H100" s="360">
        <v>0</v>
      </c>
      <c r="I100" s="361"/>
      <c r="J100" s="362"/>
      <c r="K100" s="382">
        <f>(E100+H100)*D100</f>
        <v>0</v>
      </c>
      <c r="L100" s="383"/>
      <c r="M100" s="144"/>
    </row>
    <row r="101" spans="2:13" x14ac:dyDescent="0.3">
      <c r="B101" s="368" t="s">
        <v>41</v>
      </c>
      <c r="C101" s="369"/>
      <c r="D101" s="85"/>
      <c r="E101" s="360">
        <v>0</v>
      </c>
      <c r="F101" s="361"/>
      <c r="G101" s="362"/>
      <c r="H101" s="360">
        <v>0</v>
      </c>
      <c r="I101" s="361"/>
      <c r="J101" s="362"/>
      <c r="K101" s="382">
        <f>(E101+H101)*D101</f>
        <v>0</v>
      </c>
      <c r="L101" s="383"/>
      <c r="M101" s="144"/>
    </row>
    <row r="102" spans="2:13" x14ac:dyDescent="0.3">
      <c r="B102" s="368" t="s">
        <v>41</v>
      </c>
      <c r="C102" s="369"/>
      <c r="D102" s="85"/>
      <c r="E102" s="360">
        <v>0</v>
      </c>
      <c r="F102" s="361"/>
      <c r="G102" s="362"/>
      <c r="H102" s="360">
        <v>0</v>
      </c>
      <c r="I102" s="361"/>
      <c r="J102" s="362"/>
      <c r="K102" s="382">
        <f>(E102+H102)*D102</f>
        <v>0</v>
      </c>
      <c r="L102" s="383"/>
      <c r="M102" s="144"/>
    </row>
    <row r="103" spans="2:13" x14ac:dyDescent="0.3">
      <c r="B103" s="368" t="s">
        <v>41</v>
      </c>
      <c r="C103" s="369"/>
      <c r="D103" s="85"/>
      <c r="E103" s="360">
        <v>0</v>
      </c>
      <c r="F103" s="361"/>
      <c r="G103" s="362"/>
      <c r="H103" s="360">
        <v>0</v>
      </c>
      <c r="I103" s="361"/>
      <c r="J103" s="362"/>
      <c r="K103" s="382">
        <f>(E103+H103)*D103</f>
        <v>0</v>
      </c>
      <c r="L103" s="383"/>
      <c r="M103" s="144"/>
    </row>
    <row r="104" spans="2:13" ht="13.5" thickBot="1" x14ac:dyDescent="0.35">
      <c r="B104" s="363" t="s">
        <v>41</v>
      </c>
      <c r="C104" s="364"/>
      <c r="D104" s="86"/>
      <c r="E104" s="365">
        <v>0</v>
      </c>
      <c r="F104" s="366"/>
      <c r="G104" s="367"/>
      <c r="H104" s="365">
        <v>0</v>
      </c>
      <c r="I104" s="366"/>
      <c r="J104" s="367"/>
      <c r="K104" s="394">
        <f>(E104+H104)*D104</f>
        <v>0</v>
      </c>
      <c r="L104" s="395"/>
      <c r="M104" s="144"/>
    </row>
    <row r="105" spans="2:13" x14ac:dyDescent="0.3">
      <c r="E105" s="396" t="s">
        <v>47</v>
      </c>
      <c r="F105" s="396"/>
      <c r="G105" s="396"/>
      <c r="H105" s="396"/>
      <c r="I105" s="396"/>
      <c r="J105" s="396"/>
      <c r="K105" s="397">
        <f>SUM(K100:L104)</f>
        <v>0</v>
      </c>
      <c r="L105" s="397"/>
      <c r="M105" s="144"/>
    </row>
    <row r="106" spans="2:13" x14ac:dyDescent="0.3">
      <c r="J106" s="17"/>
      <c r="K106" s="17"/>
      <c r="L106" s="17"/>
      <c r="M106" s="144"/>
    </row>
    <row r="109" spans="2:13" x14ac:dyDescent="0.3">
      <c r="B109" s="356" t="s">
        <v>48</v>
      </c>
      <c r="C109" s="356"/>
      <c r="D109" s="356"/>
      <c r="E109" s="356"/>
      <c r="F109" s="356"/>
      <c r="G109" s="356"/>
      <c r="H109" s="356"/>
      <c r="I109" s="356"/>
      <c r="J109" s="356"/>
      <c r="K109" s="43">
        <f>K105+M95</f>
        <v>0</v>
      </c>
      <c r="L109" s="16"/>
      <c r="M109" s="15"/>
    </row>
    <row r="110" spans="2:13" x14ac:dyDescent="0.3">
      <c r="B110" s="14"/>
      <c r="C110" s="14"/>
      <c r="D110" s="14"/>
      <c r="E110" s="14"/>
      <c r="F110" s="14"/>
      <c r="G110" s="14"/>
      <c r="H110" s="14"/>
      <c r="I110" s="14"/>
      <c r="J110" s="14"/>
      <c r="K110" s="14"/>
      <c r="L110" s="14"/>
      <c r="M110" s="14"/>
    </row>
    <row r="112" spans="2:13" x14ac:dyDescent="0.3">
      <c r="B112" s="34" t="s">
        <v>155</v>
      </c>
    </row>
  </sheetData>
  <mergeCells count="127">
    <mergeCell ref="B52:J52"/>
    <mergeCell ref="E48:J48"/>
    <mergeCell ref="H47:J47"/>
    <mergeCell ref="B29:C29"/>
    <mergeCell ref="B30:C30"/>
    <mergeCell ref="D25:D26"/>
    <mergeCell ref="B24:M24"/>
    <mergeCell ref="B15:C15"/>
    <mergeCell ref="M25:M26"/>
    <mergeCell ref="B28:C28"/>
    <mergeCell ref="B25:C26"/>
    <mergeCell ref="E25:I25"/>
    <mergeCell ref="J25:J26"/>
    <mergeCell ref="K25:K26"/>
    <mergeCell ref="L25:L26"/>
    <mergeCell ref="B27:M27"/>
    <mergeCell ref="B33:C33"/>
    <mergeCell ref="B38:C38"/>
    <mergeCell ref="B36:C36"/>
    <mergeCell ref="B35:C35"/>
    <mergeCell ref="B37:C37"/>
    <mergeCell ref="B34:M34"/>
    <mergeCell ref="B45:C45"/>
    <mergeCell ref="B47:C47"/>
    <mergeCell ref="B3:M3"/>
    <mergeCell ref="B31:C31"/>
    <mergeCell ref="B5:M5"/>
    <mergeCell ref="B6:M6"/>
    <mergeCell ref="B7:M7"/>
    <mergeCell ref="B8:M8"/>
    <mergeCell ref="B9:M9"/>
    <mergeCell ref="B11:C11"/>
    <mergeCell ref="B12:C12"/>
    <mergeCell ref="O8:R17"/>
    <mergeCell ref="O7:R7"/>
    <mergeCell ref="K48:L48"/>
    <mergeCell ref="L28:L33"/>
    <mergeCell ref="L35:L38"/>
    <mergeCell ref="K43:L43"/>
    <mergeCell ref="K44:L44"/>
    <mergeCell ref="K45:L45"/>
    <mergeCell ref="K47:L47"/>
    <mergeCell ref="K46:L46"/>
    <mergeCell ref="J39:L39"/>
    <mergeCell ref="H43:J43"/>
    <mergeCell ref="H44:J44"/>
    <mergeCell ref="H11:M13"/>
    <mergeCell ref="B46:C46"/>
    <mergeCell ref="E45:G45"/>
    <mergeCell ref="E47:G47"/>
    <mergeCell ref="B43:C43"/>
    <mergeCell ref="B44:C44"/>
    <mergeCell ref="B42:L42"/>
    <mergeCell ref="H45:J45"/>
    <mergeCell ref="E43:G43"/>
    <mergeCell ref="E44:G44"/>
    <mergeCell ref="J67:L68"/>
    <mergeCell ref="B71:C71"/>
    <mergeCell ref="B61:M61"/>
    <mergeCell ref="B62:M62"/>
    <mergeCell ref="B63:M63"/>
    <mergeCell ref="B64:M64"/>
    <mergeCell ref="B65:M65"/>
    <mergeCell ref="B67:C67"/>
    <mergeCell ref="D67:E67"/>
    <mergeCell ref="F67:G67"/>
    <mergeCell ref="B68:C68"/>
    <mergeCell ref="D68:E68"/>
    <mergeCell ref="F68:G68"/>
    <mergeCell ref="E71:I71"/>
    <mergeCell ref="B88:C88"/>
    <mergeCell ref="B80:M80"/>
    <mergeCell ref="B81:C82"/>
    <mergeCell ref="D81:D82"/>
    <mergeCell ref="E81:I81"/>
    <mergeCell ref="J81:J82"/>
    <mergeCell ref="K81:K82"/>
    <mergeCell ref="L81:L82"/>
    <mergeCell ref="M81:M82"/>
    <mergeCell ref="B86:C86"/>
    <mergeCell ref="B87:C87"/>
    <mergeCell ref="K104:L104"/>
    <mergeCell ref="E105:J105"/>
    <mergeCell ref="K105:L105"/>
    <mergeCell ref="B102:C102"/>
    <mergeCell ref="E102:G102"/>
    <mergeCell ref="H102:J102"/>
    <mergeCell ref="K102:L102"/>
    <mergeCell ref="B103:C103"/>
    <mergeCell ref="E103:G103"/>
    <mergeCell ref="H103:J103"/>
    <mergeCell ref="K103:L103"/>
    <mergeCell ref="K100:L100"/>
    <mergeCell ref="B101:C101"/>
    <mergeCell ref="E101:G101"/>
    <mergeCell ref="H101:J101"/>
    <mergeCell ref="K101:L101"/>
    <mergeCell ref="J95:L95"/>
    <mergeCell ref="B98:L98"/>
    <mergeCell ref="B99:C99"/>
    <mergeCell ref="E99:G99"/>
    <mergeCell ref="H99:J99"/>
    <mergeCell ref="K99:L99"/>
    <mergeCell ref="E72:I72"/>
    <mergeCell ref="B109:J109"/>
    <mergeCell ref="B32:C32"/>
    <mergeCell ref="E15:I15"/>
    <mergeCell ref="E16:I16"/>
    <mergeCell ref="E46:G46"/>
    <mergeCell ref="H46:J46"/>
    <mergeCell ref="B104:C104"/>
    <mergeCell ref="E104:G104"/>
    <mergeCell ref="H104:J104"/>
    <mergeCell ref="B100:C100"/>
    <mergeCell ref="E100:G100"/>
    <mergeCell ref="H100:J100"/>
    <mergeCell ref="B89:M89"/>
    <mergeCell ref="B90:C90"/>
    <mergeCell ref="L90:L94"/>
    <mergeCell ref="B91:C91"/>
    <mergeCell ref="B92:C92"/>
    <mergeCell ref="B93:C93"/>
    <mergeCell ref="B94:C94"/>
    <mergeCell ref="B83:M83"/>
    <mergeCell ref="B84:C84"/>
    <mergeCell ref="L84:L88"/>
    <mergeCell ref="B85:C85"/>
  </mergeCells>
  <printOptions horizontalCentered="1"/>
  <pageMargins left="0.7" right="0.7" top="0.75" bottom="0.75" header="0.3" footer="0.3"/>
  <pageSetup scale="67" orientation="portrait" r:id="rId1"/>
  <rowBreaks count="1" manualBreakCount="1">
    <brk id="58"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257B3-A5B0-4030-9FD7-2E6E49305D34}">
  <dimension ref="A2:P54"/>
  <sheetViews>
    <sheetView workbookViewId="0"/>
  </sheetViews>
  <sheetFormatPr defaultColWidth="9.1796875" defaultRowHeight="13" x14ac:dyDescent="0.3"/>
  <cols>
    <col min="1" max="1" width="4" style="8" customWidth="1"/>
    <col min="2" max="2" width="12.81640625" style="8" bestFit="1" customWidth="1"/>
    <col min="3" max="3" width="29.54296875" style="8" customWidth="1"/>
    <col min="4" max="4" width="10.54296875" style="8" customWidth="1"/>
    <col min="5" max="5" width="5.7265625" style="8" bestFit="1" customWidth="1"/>
    <col min="6" max="6" width="8.7265625" style="8" bestFit="1" customWidth="1"/>
    <col min="7" max="7" width="14.26953125" style="8" bestFit="1" customWidth="1"/>
    <col min="8" max="8" width="4" style="8" customWidth="1"/>
    <col min="9" max="16384" width="9.1796875" style="8"/>
  </cols>
  <sheetData>
    <row r="2" spans="1:15" x14ac:dyDescent="0.3">
      <c r="B2" s="134" t="s">
        <v>98</v>
      </c>
    </row>
    <row r="3" spans="1:15" x14ac:dyDescent="0.3">
      <c r="B3" s="503" t="s">
        <v>55</v>
      </c>
      <c r="C3" s="503"/>
      <c r="D3" s="503"/>
      <c r="E3" s="503"/>
      <c r="F3" s="503"/>
      <c r="G3" s="503"/>
    </row>
    <row r="4" spans="1:15" x14ac:dyDescent="0.3">
      <c r="B4" s="503"/>
      <c r="C4" s="503"/>
      <c r="D4" s="503"/>
      <c r="E4" s="503"/>
      <c r="F4" s="503"/>
      <c r="G4" s="503"/>
    </row>
    <row r="5" spans="1:15" x14ac:dyDescent="0.3">
      <c r="A5" s="47"/>
      <c r="B5" s="47"/>
      <c r="C5" s="47"/>
      <c r="D5" s="47"/>
      <c r="E5" s="47"/>
      <c r="F5" s="47"/>
      <c r="G5" s="47"/>
      <c r="H5" s="47"/>
      <c r="I5" s="47"/>
    </row>
    <row r="6" spans="1:15" x14ac:dyDescent="0.3">
      <c r="A6" s="13"/>
      <c r="B6" s="412" t="s">
        <v>35</v>
      </c>
      <c r="C6" s="412"/>
      <c r="D6" s="412"/>
      <c r="E6" s="412"/>
      <c r="F6" s="412"/>
      <c r="G6" s="412"/>
      <c r="H6" s="13"/>
      <c r="I6" s="359"/>
      <c r="J6" s="359"/>
      <c r="K6" s="359"/>
      <c r="L6" s="359"/>
      <c r="M6" s="13"/>
      <c r="N6" s="13"/>
      <c r="O6" s="13"/>
    </row>
    <row r="7" spans="1:15" x14ac:dyDescent="0.3">
      <c r="A7" s="13"/>
      <c r="B7" s="412" t="s">
        <v>36</v>
      </c>
      <c r="C7" s="412"/>
      <c r="D7" s="412"/>
      <c r="E7" s="412"/>
      <c r="F7" s="412"/>
      <c r="G7" s="412"/>
      <c r="H7" s="13"/>
      <c r="I7" s="420"/>
      <c r="J7" s="420"/>
      <c r="K7" s="420"/>
      <c r="L7" s="420"/>
      <c r="M7" s="13"/>
      <c r="N7" s="13"/>
      <c r="O7" s="13"/>
    </row>
    <row r="8" spans="1:15" x14ac:dyDescent="0.3">
      <c r="A8" s="13"/>
      <c r="B8" s="412" t="s">
        <v>37</v>
      </c>
      <c r="C8" s="412"/>
      <c r="D8" s="412"/>
      <c r="E8" s="412"/>
      <c r="F8" s="412"/>
      <c r="G8" s="412"/>
      <c r="H8" s="13"/>
      <c r="I8" s="420"/>
      <c r="J8" s="420"/>
      <c r="K8" s="420"/>
      <c r="L8" s="420"/>
      <c r="M8" s="13"/>
      <c r="N8" s="13"/>
      <c r="O8" s="13"/>
    </row>
    <row r="9" spans="1:15" x14ac:dyDescent="0.3">
      <c r="A9" s="13"/>
      <c r="B9" s="412" t="s">
        <v>19</v>
      </c>
      <c r="C9" s="412"/>
      <c r="D9" s="412"/>
      <c r="E9" s="412"/>
      <c r="F9" s="412"/>
      <c r="G9" s="412"/>
      <c r="H9" s="13"/>
      <c r="I9" s="420"/>
      <c r="J9" s="420"/>
      <c r="K9" s="420"/>
      <c r="L9" s="420"/>
      <c r="M9" s="13"/>
      <c r="N9" s="13"/>
      <c r="O9" s="13"/>
    </row>
    <row r="10" spans="1:15" x14ac:dyDescent="0.3">
      <c r="A10" s="13"/>
      <c r="B10" s="412" t="s">
        <v>38</v>
      </c>
      <c r="C10" s="412"/>
      <c r="D10" s="412"/>
      <c r="E10" s="412"/>
      <c r="F10" s="412"/>
      <c r="G10" s="412"/>
      <c r="H10" s="13"/>
      <c r="I10" s="420"/>
      <c r="J10" s="420"/>
      <c r="K10" s="420"/>
      <c r="L10" s="420"/>
      <c r="M10" s="13"/>
      <c r="N10" s="13"/>
      <c r="O10" s="13"/>
    </row>
    <row r="11" spans="1:15" x14ac:dyDescent="0.3">
      <c r="A11" s="13"/>
      <c r="B11" s="45"/>
      <c r="C11" s="45"/>
      <c r="D11" s="45"/>
      <c r="E11" s="45"/>
      <c r="F11" s="45"/>
      <c r="G11" s="45"/>
      <c r="H11" s="13"/>
      <c r="I11" s="420"/>
      <c r="J11" s="420"/>
      <c r="K11" s="420"/>
      <c r="L11" s="420"/>
      <c r="M11" s="13"/>
      <c r="N11" s="13"/>
      <c r="O11" s="13"/>
    </row>
    <row r="12" spans="1:15" x14ac:dyDescent="0.3">
      <c r="A12" s="13"/>
      <c r="B12" s="413" t="s">
        <v>125</v>
      </c>
      <c r="C12" s="413"/>
      <c r="D12" s="413"/>
      <c r="E12" s="45"/>
      <c r="F12" s="45"/>
      <c r="G12" s="45"/>
      <c r="H12" s="13"/>
      <c r="I12" s="420"/>
      <c r="J12" s="420"/>
      <c r="K12" s="420"/>
      <c r="L12" s="420"/>
      <c r="M12" s="13"/>
      <c r="N12" s="13"/>
      <c r="O12" s="13"/>
    </row>
    <row r="13" spans="1:15" x14ac:dyDescent="0.3">
      <c r="A13" s="47"/>
      <c r="B13" s="415" t="s">
        <v>80</v>
      </c>
      <c r="C13" s="415"/>
      <c r="D13" s="415"/>
      <c r="E13" s="47"/>
      <c r="F13" s="47"/>
      <c r="G13" s="47"/>
      <c r="H13" s="47"/>
      <c r="I13" s="420"/>
      <c r="J13" s="420"/>
      <c r="K13" s="420"/>
      <c r="L13" s="420"/>
    </row>
    <row r="14" spans="1:15" ht="13.5" thickBot="1" x14ac:dyDescent="0.35">
      <c r="A14" s="47"/>
      <c r="B14" s="47"/>
      <c r="C14" s="47"/>
      <c r="D14" s="47"/>
      <c r="E14" s="47"/>
      <c r="F14" s="47"/>
      <c r="G14" s="47"/>
      <c r="H14" s="47"/>
      <c r="I14" s="420"/>
      <c r="J14" s="420"/>
      <c r="K14" s="420"/>
      <c r="L14" s="420"/>
    </row>
    <row r="15" spans="1:15" ht="13.5" thickBot="1" x14ac:dyDescent="0.35">
      <c r="A15" s="47"/>
      <c r="B15" s="385" t="s">
        <v>54</v>
      </c>
      <c r="C15" s="386"/>
      <c r="D15" s="386"/>
      <c r="E15" s="386"/>
      <c r="F15" s="386"/>
      <c r="G15" s="387"/>
      <c r="H15" s="47"/>
      <c r="I15" s="420"/>
      <c r="J15" s="420"/>
      <c r="K15" s="420"/>
      <c r="L15" s="420"/>
    </row>
    <row r="16" spans="1:15" ht="13.5" thickBot="1" x14ac:dyDescent="0.35">
      <c r="A16" s="47"/>
      <c r="B16" s="56"/>
      <c r="C16" s="57"/>
      <c r="D16" s="57"/>
      <c r="E16" s="57"/>
      <c r="F16" s="57"/>
      <c r="G16" s="58"/>
      <c r="H16" s="47"/>
      <c r="I16" s="420"/>
      <c r="J16" s="420"/>
      <c r="K16" s="420"/>
      <c r="L16" s="420"/>
    </row>
    <row r="17" spans="1:12" ht="26" x14ac:dyDescent="0.3">
      <c r="A17" s="47"/>
      <c r="B17" s="64" t="s">
        <v>9</v>
      </c>
      <c r="C17" s="65" t="s">
        <v>10</v>
      </c>
      <c r="D17" s="66" t="s">
        <v>13</v>
      </c>
      <c r="E17" s="65" t="s">
        <v>11</v>
      </c>
      <c r="F17" s="65" t="s">
        <v>12</v>
      </c>
      <c r="G17" s="67" t="s">
        <v>14</v>
      </c>
      <c r="H17" s="47"/>
      <c r="I17" s="420"/>
      <c r="J17" s="420"/>
      <c r="K17" s="420"/>
      <c r="L17" s="420"/>
    </row>
    <row r="18" spans="1:12" x14ac:dyDescent="0.3">
      <c r="A18" s="47"/>
      <c r="B18" s="185">
        <v>1</v>
      </c>
      <c r="C18" s="186"/>
      <c r="D18" s="187"/>
      <c r="E18" s="186"/>
      <c r="F18" s="92">
        <v>0</v>
      </c>
      <c r="G18" s="61">
        <f t="shared" ref="G18:G23" si="0">D18*F18</f>
        <v>0</v>
      </c>
      <c r="H18" s="47"/>
      <c r="I18" s="420"/>
      <c r="J18" s="420"/>
      <c r="K18" s="420"/>
      <c r="L18" s="420"/>
    </row>
    <row r="19" spans="1:12" x14ac:dyDescent="0.3">
      <c r="A19" s="47"/>
      <c r="B19" s="185">
        <v>2</v>
      </c>
      <c r="C19" s="186"/>
      <c r="D19" s="187"/>
      <c r="E19" s="186"/>
      <c r="F19" s="92">
        <v>0</v>
      </c>
      <c r="G19" s="61">
        <f t="shared" si="0"/>
        <v>0</v>
      </c>
      <c r="H19" s="47"/>
      <c r="I19" s="420"/>
      <c r="J19" s="420"/>
      <c r="K19" s="420"/>
      <c r="L19" s="420"/>
    </row>
    <row r="20" spans="1:12" x14ac:dyDescent="0.3">
      <c r="A20" s="47"/>
      <c r="B20" s="185">
        <v>3</v>
      </c>
      <c r="C20" s="186"/>
      <c r="D20" s="187"/>
      <c r="E20" s="186"/>
      <c r="F20" s="92">
        <v>0</v>
      </c>
      <c r="G20" s="61">
        <f t="shared" si="0"/>
        <v>0</v>
      </c>
      <c r="H20" s="47"/>
      <c r="I20" s="420"/>
      <c r="J20" s="420"/>
      <c r="K20" s="420"/>
      <c r="L20" s="420"/>
    </row>
    <row r="21" spans="1:12" x14ac:dyDescent="0.3">
      <c r="A21" s="47"/>
      <c r="B21" s="185">
        <v>4</v>
      </c>
      <c r="C21" s="186"/>
      <c r="D21" s="187"/>
      <c r="E21" s="239"/>
      <c r="F21" s="92">
        <v>0</v>
      </c>
      <c r="G21" s="61">
        <f t="shared" si="0"/>
        <v>0</v>
      </c>
      <c r="H21" s="47"/>
      <c r="I21" s="420"/>
      <c r="J21" s="420"/>
      <c r="K21" s="420"/>
      <c r="L21" s="420"/>
    </row>
    <row r="22" spans="1:12" x14ac:dyDescent="0.3">
      <c r="A22" s="47"/>
      <c r="B22" s="185">
        <v>5</v>
      </c>
      <c r="C22" s="186"/>
      <c r="D22" s="187"/>
      <c r="E22" s="239"/>
      <c r="F22" s="92">
        <v>0</v>
      </c>
      <c r="G22" s="61">
        <f t="shared" si="0"/>
        <v>0</v>
      </c>
      <c r="H22" s="47"/>
      <c r="I22" s="420"/>
      <c r="J22" s="420"/>
      <c r="K22" s="420"/>
      <c r="L22" s="420"/>
    </row>
    <row r="23" spans="1:12" x14ac:dyDescent="0.3">
      <c r="A23" s="47"/>
      <c r="B23" s="185">
        <v>6</v>
      </c>
      <c r="C23" s="186"/>
      <c r="D23" s="187"/>
      <c r="E23" s="239"/>
      <c r="F23" s="92">
        <v>0</v>
      </c>
      <c r="G23" s="61">
        <f t="shared" si="0"/>
        <v>0</v>
      </c>
      <c r="H23" s="47"/>
      <c r="I23" s="420"/>
      <c r="J23" s="420"/>
      <c r="K23" s="420"/>
      <c r="L23" s="420"/>
    </row>
    <row r="24" spans="1:12" x14ac:dyDescent="0.3">
      <c r="A24" s="47"/>
      <c r="B24" s="185">
        <v>7</v>
      </c>
      <c r="C24" s="203"/>
      <c r="D24" s="194"/>
      <c r="E24" s="207"/>
      <c r="F24" s="92">
        <v>0</v>
      </c>
      <c r="G24" s="61">
        <f>D24*F24</f>
        <v>0</v>
      </c>
      <c r="H24" s="47"/>
      <c r="I24" s="420"/>
      <c r="J24" s="420"/>
      <c r="K24" s="420"/>
      <c r="L24" s="420"/>
    </row>
    <row r="25" spans="1:12" x14ac:dyDescent="0.3">
      <c r="A25" s="47"/>
      <c r="B25" s="185">
        <v>8</v>
      </c>
      <c r="C25" s="203"/>
      <c r="D25" s="194"/>
      <c r="E25" s="207"/>
      <c r="F25" s="92">
        <v>0</v>
      </c>
      <c r="G25" s="61">
        <f t="shared" ref="G25:G31" si="1">D25*F25</f>
        <v>0</v>
      </c>
      <c r="H25" s="47"/>
      <c r="I25" s="420"/>
      <c r="J25" s="420"/>
      <c r="K25" s="420"/>
      <c r="L25" s="420"/>
    </row>
    <row r="26" spans="1:12" x14ac:dyDescent="0.3">
      <c r="A26" s="47"/>
      <c r="B26" s="185">
        <v>9</v>
      </c>
      <c r="C26" s="203"/>
      <c r="D26" s="194"/>
      <c r="E26" s="207"/>
      <c r="F26" s="92">
        <v>0</v>
      </c>
      <c r="G26" s="61">
        <f t="shared" si="1"/>
        <v>0</v>
      </c>
      <c r="H26" s="47"/>
      <c r="I26" s="420"/>
      <c r="J26" s="420"/>
      <c r="K26" s="420"/>
      <c r="L26" s="420"/>
    </row>
    <row r="27" spans="1:12" x14ac:dyDescent="0.3">
      <c r="A27" s="47"/>
      <c r="B27" s="185">
        <v>10</v>
      </c>
      <c r="C27" s="203"/>
      <c r="D27" s="194"/>
      <c r="E27" s="207"/>
      <c r="F27" s="92">
        <v>0</v>
      </c>
      <c r="G27" s="61">
        <f t="shared" si="1"/>
        <v>0</v>
      </c>
      <c r="H27" s="47"/>
      <c r="I27" s="420"/>
      <c r="J27" s="420"/>
      <c r="K27" s="420"/>
      <c r="L27" s="420"/>
    </row>
    <row r="28" spans="1:12" x14ac:dyDescent="0.3">
      <c r="A28" s="47"/>
      <c r="B28" s="185">
        <v>11</v>
      </c>
      <c r="C28" s="203"/>
      <c r="D28" s="194"/>
      <c r="E28" s="207"/>
      <c r="F28" s="92">
        <v>0</v>
      </c>
      <c r="G28" s="61">
        <f>D28*F28</f>
        <v>0</v>
      </c>
      <c r="H28" s="47"/>
      <c r="I28" s="420"/>
      <c r="J28" s="420"/>
      <c r="K28" s="420"/>
      <c r="L28" s="420"/>
    </row>
    <row r="29" spans="1:12" x14ac:dyDescent="0.3">
      <c r="A29" s="47"/>
      <c r="B29" s="185">
        <v>12</v>
      </c>
      <c r="C29" s="203"/>
      <c r="D29" s="194"/>
      <c r="E29" s="207"/>
      <c r="F29" s="92">
        <v>0</v>
      </c>
      <c r="G29" s="61">
        <f t="shared" si="1"/>
        <v>0</v>
      </c>
      <c r="H29" s="47"/>
      <c r="I29" s="420"/>
      <c r="J29" s="420"/>
      <c r="K29" s="420"/>
      <c r="L29" s="420"/>
    </row>
    <row r="30" spans="1:12" x14ac:dyDescent="0.3">
      <c r="A30" s="47"/>
      <c r="B30" s="185">
        <v>13</v>
      </c>
      <c r="C30" s="203"/>
      <c r="D30" s="194"/>
      <c r="E30" s="207"/>
      <c r="F30" s="92">
        <v>0</v>
      </c>
      <c r="G30" s="61">
        <f t="shared" si="1"/>
        <v>0</v>
      </c>
      <c r="H30" s="47"/>
      <c r="I30" s="44"/>
      <c r="J30" s="44"/>
      <c r="K30" s="44"/>
      <c r="L30" s="44"/>
    </row>
    <row r="31" spans="1:12" x14ac:dyDescent="0.3">
      <c r="B31" s="185">
        <v>14</v>
      </c>
      <c r="C31" s="204"/>
      <c r="D31" s="194"/>
      <c r="E31" s="207"/>
      <c r="F31" s="92">
        <v>0</v>
      </c>
      <c r="G31" s="61">
        <f t="shared" si="1"/>
        <v>0</v>
      </c>
    </row>
    <row r="32" spans="1:12" ht="13.5" thickBot="1" x14ac:dyDescent="0.35">
      <c r="B32" s="234">
        <v>15</v>
      </c>
      <c r="C32" s="235"/>
      <c r="D32" s="236"/>
      <c r="E32" s="237"/>
      <c r="F32" s="238">
        <v>0</v>
      </c>
      <c r="G32" s="62">
        <f>D32*F32</f>
        <v>0</v>
      </c>
    </row>
    <row r="33" spans="2:16" x14ac:dyDescent="0.3">
      <c r="F33" s="45"/>
      <c r="G33" s="60"/>
    </row>
    <row r="34" spans="2:16" x14ac:dyDescent="0.3">
      <c r="F34" s="46"/>
      <c r="G34" s="21"/>
    </row>
    <row r="35" spans="2:16" x14ac:dyDescent="0.3">
      <c r="F35" s="46"/>
      <c r="G35" s="21"/>
    </row>
    <row r="36" spans="2:16" x14ac:dyDescent="0.3">
      <c r="F36" s="63" t="s">
        <v>50</v>
      </c>
      <c r="G36" s="60">
        <f>SUM(G18:G32)</f>
        <v>0</v>
      </c>
    </row>
    <row r="37" spans="2:16" x14ac:dyDescent="0.3">
      <c r="B37" s="14"/>
      <c r="C37" s="14"/>
      <c r="D37" s="14"/>
      <c r="E37" s="14"/>
      <c r="F37" s="14"/>
      <c r="G37" s="14"/>
    </row>
    <row r="39" spans="2:16" x14ac:dyDescent="0.3">
      <c r="B39" s="441" t="s">
        <v>56</v>
      </c>
      <c r="C39" s="441"/>
      <c r="D39" s="441"/>
      <c r="E39" s="441"/>
      <c r="F39" s="441"/>
      <c r="G39" s="441"/>
      <c r="H39" s="59"/>
      <c r="I39" s="59"/>
      <c r="J39" s="59"/>
      <c r="K39" s="59"/>
      <c r="L39" s="59"/>
      <c r="M39" s="59"/>
      <c r="N39" s="59"/>
      <c r="O39" s="59"/>
      <c r="P39" s="59"/>
    </row>
    <row r="40" spans="2:16" x14ac:dyDescent="0.3">
      <c r="B40" s="71"/>
      <c r="C40" s="71"/>
      <c r="D40" s="71"/>
      <c r="E40" s="71"/>
      <c r="F40" s="71"/>
      <c r="G40" s="71"/>
      <c r="H40" s="59"/>
      <c r="I40" s="59"/>
      <c r="J40" s="59"/>
      <c r="K40" s="59"/>
      <c r="L40" s="59"/>
      <c r="M40" s="59"/>
      <c r="N40" s="59"/>
      <c r="O40" s="59"/>
      <c r="P40" s="59"/>
    </row>
    <row r="41" spans="2:16" x14ac:dyDescent="0.3">
      <c r="B41" s="425"/>
      <c r="C41" s="425"/>
      <c r="D41" s="425"/>
      <c r="E41" s="425"/>
      <c r="F41" s="425"/>
      <c r="G41" s="425"/>
      <c r="H41" s="48"/>
    </row>
    <row r="42" spans="2:16" x14ac:dyDescent="0.3">
      <c r="B42" s="571"/>
      <c r="C42" s="571"/>
      <c r="D42" s="571"/>
      <c r="E42" s="571"/>
      <c r="F42" s="571"/>
      <c r="G42" s="571"/>
      <c r="H42" s="48"/>
    </row>
    <row r="43" spans="2:16" x14ac:dyDescent="0.3">
      <c r="B43" s="571"/>
      <c r="C43" s="571"/>
      <c r="D43" s="571"/>
      <c r="E43" s="571"/>
      <c r="F43" s="571"/>
      <c r="G43" s="571"/>
      <c r="H43" s="48"/>
    </row>
    <row r="44" spans="2:16" x14ac:dyDescent="0.3">
      <c r="B44" s="48"/>
      <c r="C44" s="48"/>
      <c r="D44" s="48"/>
      <c r="E44" s="48"/>
      <c r="F44" s="48"/>
      <c r="G44" s="48"/>
      <c r="H44" s="48"/>
    </row>
    <row r="45" spans="2:16" x14ac:dyDescent="0.3">
      <c r="B45" s="48"/>
      <c r="C45" s="48"/>
      <c r="D45" s="48"/>
      <c r="E45" s="48"/>
      <c r="F45" s="48"/>
      <c r="G45" s="48"/>
      <c r="H45" s="48"/>
    </row>
    <row r="46" spans="2:16" x14ac:dyDescent="0.3">
      <c r="B46" s="23"/>
      <c r="C46" s="49"/>
      <c r="D46" s="50"/>
      <c r="E46" s="51"/>
      <c r="F46" s="52"/>
      <c r="G46" s="53"/>
      <c r="H46" s="48"/>
    </row>
    <row r="47" spans="2:16" x14ac:dyDescent="0.3">
      <c r="B47" s="23"/>
      <c r="C47" s="49"/>
      <c r="D47" s="50"/>
      <c r="E47" s="51"/>
      <c r="F47" s="52"/>
      <c r="G47" s="53"/>
      <c r="H47" s="48"/>
    </row>
    <row r="48" spans="2:16" x14ac:dyDescent="0.3">
      <c r="B48" s="23"/>
      <c r="C48" s="49"/>
      <c r="D48" s="50"/>
      <c r="E48" s="51"/>
      <c r="F48" s="52"/>
      <c r="G48" s="53"/>
      <c r="H48" s="48"/>
    </row>
    <row r="49" spans="2:8" x14ac:dyDescent="0.3">
      <c r="B49" s="23"/>
      <c r="C49" s="54"/>
      <c r="D49" s="50"/>
      <c r="E49" s="51"/>
      <c r="F49" s="52"/>
      <c r="G49" s="53"/>
      <c r="H49" s="48"/>
    </row>
    <row r="50" spans="2:8" x14ac:dyDescent="0.3">
      <c r="B50" s="23"/>
      <c r="C50" s="54"/>
      <c r="D50" s="50"/>
      <c r="E50" s="51"/>
      <c r="F50" s="52"/>
      <c r="G50" s="53"/>
      <c r="H50" s="48"/>
    </row>
    <row r="51" spans="2:8" x14ac:dyDescent="0.3">
      <c r="B51" s="48"/>
      <c r="C51" s="48"/>
      <c r="D51" s="48"/>
      <c r="E51" s="48"/>
      <c r="F51" s="48"/>
      <c r="G51" s="48"/>
      <c r="H51" s="48"/>
    </row>
    <row r="52" spans="2:8" x14ac:dyDescent="0.3">
      <c r="B52" s="48"/>
      <c r="C52" s="48"/>
      <c r="D52" s="48"/>
      <c r="E52" s="48"/>
      <c r="F52" s="55"/>
      <c r="G52" s="21"/>
      <c r="H52" s="48"/>
    </row>
    <row r="53" spans="2:8" x14ac:dyDescent="0.3">
      <c r="B53" s="48"/>
      <c r="C53" s="48"/>
      <c r="D53" s="48"/>
      <c r="E53" s="48"/>
      <c r="F53" s="48"/>
      <c r="G53" s="48"/>
      <c r="H53" s="48"/>
    </row>
    <row r="54" spans="2:8" x14ac:dyDescent="0.3">
      <c r="B54" s="48"/>
      <c r="C54" s="48"/>
      <c r="D54" s="48"/>
      <c r="E54" s="48"/>
      <c r="F54" s="48"/>
      <c r="G54" s="48"/>
      <c r="H54" s="48"/>
    </row>
  </sheetData>
  <mergeCells count="15">
    <mergeCell ref="B42:G42"/>
    <mergeCell ref="B43:G43"/>
    <mergeCell ref="B6:G6"/>
    <mergeCell ref="I6:L6"/>
    <mergeCell ref="B7:G7"/>
    <mergeCell ref="I7:L29"/>
    <mergeCell ref="B8:G8"/>
    <mergeCell ref="B9:G9"/>
    <mergeCell ref="B10:G10"/>
    <mergeCell ref="B15:G15"/>
    <mergeCell ref="B3:G4"/>
    <mergeCell ref="B12:D12"/>
    <mergeCell ref="B13:D13"/>
    <mergeCell ref="B39:G39"/>
    <mergeCell ref="B41:G41"/>
  </mergeCells>
  <printOptions horizontalCentered="1"/>
  <pageMargins left="0.7" right="0.7" top="0.75" bottom="0.75" header="0.3" footer="0.3"/>
  <pageSetup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E6BE1-B37C-4EA7-B942-D5E06BE970E3}">
  <dimension ref="A1:P103"/>
  <sheetViews>
    <sheetView topLeftCell="A32" workbookViewId="0">
      <selection activeCell="C43" sqref="C43"/>
    </sheetView>
  </sheetViews>
  <sheetFormatPr defaultColWidth="9.1796875" defaultRowHeight="13" x14ac:dyDescent="0.3"/>
  <cols>
    <col min="1" max="1" width="4" style="8" customWidth="1"/>
    <col min="2" max="2" width="12.81640625" style="8" bestFit="1" customWidth="1"/>
    <col min="3" max="3" width="57.453125" style="8" customWidth="1"/>
    <col min="4" max="4" width="10.54296875" style="8" customWidth="1"/>
    <col min="5" max="5" width="8.54296875" style="8" bestFit="1" customWidth="1"/>
    <col min="6" max="6" width="11" style="8" bestFit="1" customWidth="1"/>
    <col min="7" max="7" width="14.26953125" style="8" bestFit="1" customWidth="1"/>
    <col min="8" max="8" width="4" style="8" customWidth="1"/>
    <col min="9" max="16384" width="9.1796875" style="8"/>
  </cols>
  <sheetData>
    <row r="1" spans="1:15" x14ac:dyDescent="0.3">
      <c r="A1" s="47"/>
      <c r="B1" s="47"/>
      <c r="C1" s="47"/>
      <c r="D1" s="47"/>
      <c r="E1" s="47"/>
      <c r="F1" s="47"/>
      <c r="G1" s="47"/>
      <c r="H1" s="47"/>
      <c r="I1" s="47"/>
    </row>
    <row r="2" spans="1:15" x14ac:dyDescent="0.3">
      <c r="A2" s="47"/>
      <c r="B2" s="184" t="s">
        <v>98</v>
      </c>
      <c r="C2" s="47"/>
      <c r="D2" s="47"/>
      <c r="E2" s="47"/>
      <c r="F2" s="47"/>
      <c r="G2" s="47"/>
      <c r="H2" s="47"/>
      <c r="I2" s="47"/>
    </row>
    <row r="3" spans="1:15" ht="96.75" customHeight="1" x14ac:dyDescent="0.3">
      <c r="A3" s="47"/>
      <c r="B3" s="503" t="s">
        <v>225</v>
      </c>
      <c r="C3" s="503"/>
      <c r="D3" s="503"/>
      <c r="E3" s="503"/>
      <c r="F3" s="503"/>
      <c r="G3" s="503"/>
      <c r="H3" s="47"/>
      <c r="I3" s="47"/>
    </row>
    <row r="4" spans="1:15" x14ac:dyDescent="0.3">
      <c r="A4" s="47"/>
      <c r="B4" s="47"/>
      <c r="C4" s="47"/>
      <c r="D4" s="47"/>
      <c r="E4" s="47"/>
      <c r="F4" s="47"/>
      <c r="G4" s="47"/>
      <c r="H4" s="47"/>
      <c r="I4" s="47"/>
    </row>
    <row r="5" spans="1:15" x14ac:dyDescent="0.3">
      <c r="A5" s="13"/>
      <c r="B5" s="412" t="s">
        <v>35</v>
      </c>
      <c r="C5" s="412"/>
      <c r="D5" s="412"/>
      <c r="E5" s="412"/>
      <c r="F5" s="412"/>
      <c r="G5" s="412"/>
      <c r="H5" s="13"/>
      <c r="I5" s="359"/>
      <c r="J5" s="359"/>
      <c r="K5" s="359"/>
      <c r="L5" s="359"/>
      <c r="M5" s="13"/>
      <c r="N5" s="13"/>
      <c r="O5" s="13"/>
    </row>
    <row r="6" spans="1:15" x14ac:dyDescent="0.3">
      <c r="A6" s="13"/>
      <c r="B6" s="412" t="s">
        <v>36</v>
      </c>
      <c r="C6" s="412"/>
      <c r="D6" s="412"/>
      <c r="E6" s="412"/>
      <c r="F6" s="412"/>
      <c r="G6" s="412"/>
      <c r="H6" s="13"/>
      <c r="I6" s="420"/>
      <c r="J6" s="420"/>
      <c r="K6" s="420"/>
      <c r="L6" s="420"/>
      <c r="M6" s="13"/>
      <c r="N6" s="13"/>
      <c r="O6" s="13"/>
    </row>
    <row r="7" spans="1:15" x14ac:dyDescent="0.3">
      <c r="A7" s="13"/>
      <c r="B7" s="412" t="s">
        <v>37</v>
      </c>
      <c r="C7" s="412"/>
      <c r="D7" s="412"/>
      <c r="E7" s="412"/>
      <c r="F7" s="412"/>
      <c r="G7" s="412"/>
      <c r="H7" s="13"/>
      <c r="I7" s="420"/>
      <c r="J7" s="420"/>
      <c r="K7" s="420"/>
      <c r="L7" s="420"/>
      <c r="M7" s="13"/>
      <c r="N7" s="13"/>
      <c r="O7" s="13"/>
    </row>
    <row r="8" spans="1:15" x14ac:dyDescent="0.3">
      <c r="A8" s="13"/>
      <c r="B8" s="412" t="s">
        <v>19</v>
      </c>
      <c r="C8" s="412"/>
      <c r="D8" s="412"/>
      <c r="E8" s="412"/>
      <c r="F8" s="412"/>
      <c r="G8" s="412"/>
      <c r="H8" s="13"/>
      <c r="I8" s="420"/>
      <c r="J8" s="420"/>
      <c r="K8" s="420"/>
      <c r="L8" s="420"/>
      <c r="M8" s="13"/>
      <c r="N8" s="13"/>
      <c r="O8" s="13"/>
    </row>
    <row r="9" spans="1:15" x14ac:dyDescent="0.3">
      <c r="A9" s="13"/>
      <c r="B9" s="412" t="s">
        <v>38</v>
      </c>
      <c r="C9" s="412"/>
      <c r="D9" s="412"/>
      <c r="E9" s="412"/>
      <c r="F9" s="412"/>
      <c r="G9" s="412"/>
      <c r="H9" s="13"/>
      <c r="I9" s="420"/>
      <c r="J9" s="420"/>
      <c r="K9" s="420"/>
      <c r="L9" s="420"/>
      <c r="M9" s="13"/>
      <c r="N9" s="13"/>
      <c r="O9" s="13"/>
    </row>
    <row r="10" spans="1:15" x14ac:dyDescent="0.3">
      <c r="A10" s="13"/>
      <c r="B10" s="251"/>
      <c r="C10" s="251"/>
      <c r="D10" s="251"/>
      <c r="E10" s="251"/>
      <c r="F10" s="251"/>
      <c r="G10" s="251"/>
      <c r="H10" s="13"/>
      <c r="I10" s="420"/>
      <c r="J10" s="420"/>
      <c r="K10" s="420"/>
      <c r="L10" s="420"/>
      <c r="M10" s="13"/>
      <c r="N10" s="13"/>
      <c r="O10" s="13"/>
    </row>
    <row r="11" spans="1:15" ht="13" customHeight="1" x14ac:dyDescent="0.3">
      <c r="A11" s="13"/>
      <c r="B11" s="413" t="s">
        <v>125</v>
      </c>
      <c r="C11" s="413"/>
      <c r="D11" s="504" t="s">
        <v>96</v>
      </c>
      <c r="E11" s="505"/>
      <c r="F11" s="505"/>
      <c r="G11" s="505"/>
      <c r="H11" s="505"/>
      <c r="I11" s="420"/>
      <c r="J11" s="420"/>
      <c r="K11" s="420"/>
      <c r="L11" s="420"/>
      <c r="M11" s="13"/>
      <c r="N11" s="13"/>
      <c r="O11" s="13"/>
    </row>
    <row r="12" spans="1:15" ht="13" customHeight="1" x14ac:dyDescent="0.3">
      <c r="A12" s="47"/>
      <c r="B12" s="415" t="s">
        <v>80</v>
      </c>
      <c r="C12" s="415"/>
      <c r="D12" s="504"/>
      <c r="E12" s="505"/>
      <c r="F12" s="505"/>
      <c r="G12" s="505"/>
      <c r="H12" s="505"/>
      <c r="I12" s="420"/>
      <c r="J12" s="420"/>
      <c r="K12" s="420"/>
      <c r="L12" s="420"/>
    </row>
    <row r="13" spans="1:15" ht="13.5" thickBot="1" x14ac:dyDescent="0.35">
      <c r="A13" s="47"/>
      <c r="B13" s="47"/>
      <c r="C13" s="47"/>
      <c r="D13" s="47"/>
      <c r="E13" s="47"/>
      <c r="F13" s="47"/>
      <c r="G13" s="47"/>
      <c r="H13" s="47"/>
      <c r="I13" s="420"/>
      <c r="J13" s="420"/>
      <c r="K13" s="420"/>
      <c r="L13" s="420"/>
    </row>
    <row r="14" spans="1:15" ht="13.5" thickBot="1" x14ac:dyDescent="0.35">
      <c r="A14" s="47"/>
      <c r="B14" s="385" t="s">
        <v>180</v>
      </c>
      <c r="C14" s="386"/>
      <c r="D14" s="386"/>
      <c r="E14" s="386"/>
      <c r="F14" s="386"/>
      <c r="G14" s="387"/>
      <c r="H14" s="47"/>
      <c r="I14" s="420"/>
      <c r="J14" s="420"/>
      <c r="K14" s="420"/>
      <c r="L14" s="420"/>
    </row>
    <row r="15" spans="1:15" ht="26" x14ac:dyDescent="0.3">
      <c r="A15" s="47"/>
      <c r="B15" s="64" t="s">
        <v>9</v>
      </c>
      <c r="C15" s="65" t="s">
        <v>183</v>
      </c>
      <c r="D15" s="66" t="s">
        <v>13</v>
      </c>
      <c r="E15" s="65" t="s">
        <v>11</v>
      </c>
      <c r="F15" s="65" t="s">
        <v>12</v>
      </c>
      <c r="G15" s="67" t="s">
        <v>14</v>
      </c>
      <c r="H15" s="47"/>
      <c r="I15" s="420"/>
      <c r="J15" s="420"/>
      <c r="K15" s="420"/>
      <c r="L15" s="420"/>
    </row>
    <row r="16" spans="1:15" x14ac:dyDescent="0.3">
      <c r="A16" s="47"/>
      <c r="B16" s="583" t="s">
        <v>181</v>
      </c>
      <c r="C16" s="584"/>
      <c r="D16" s="584"/>
      <c r="E16" s="584"/>
      <c r="F16" s="584"/>
      <c r="G16" s="585"/>
      <c r="H16" s="47"/>
      <c r="I16" s="420"/>
      <c r="J16" s="420"/>
      <c r="K16" s="420"/>
      <c r="L16" s="420"/>
    </row>
    <row r="17" spans="1:12" ht="15" customHeight="1" x14ac:dyDescent="0.3">
      <c r="A17" s="47"/>
      <c r="B17" s="586">
        <v>1</v>
      </c>
      <c r="C17" s="575" t="s">
        <v>186</v>
      </c>
      <c r="D17" s="187">
        <v>0</v>
      </c>
      <c r="E17" s="186" t="s">
        <v>184</v>
      </c>
      <c r="F17" s="258">
        <v>800</v>
      </c>
      <c r="G17" s="259">
        <f t="shared" ref="G17:G25" si="0">D17*F17</f>
        <v>0</v>
      </c>
      <c r="H17" s="47"/>
      <c r="I17" s="420"/>
      <c r="J17" s="420"/>
      <c r="K17" s="420"/>
      <c r="L17" s="420"/>
    </row>
    <row r="18" spans="1:12" x14ac:dyDescent="0.3">
      <c r="A18" s="47"/>
      <c r="B18" s="587"/>
      <c r="C18" s="576"/>
      <c r="D18" s="187">
        <v>2</v>
      </c>
      <c r="E18" s="186" t="s">
        <v>185</v>
      </c>
      <c r="F18" s="92">
        <v>475</v>
      </c>
      <c r="G18" s="61">
        <f t="shared" si="0"/>
        <v>950</v>
      </c>
      <c r="H18" s="47"/>
      <c r="I18" s="420"/>
      <c r="J18" s="420"/>
      <c r="K18" s="420"/>
      <c r="L18" s="420"/>
    </row>
    <row r="19" spans="1:12" x14ac:dyDescent="0.3">
      <c r="A19" s="47"/>
      <c r="B19" s="572" t="s">
        <v>191</v>
      </c>
      <c r="C19" s="588"/>
      <c r="D19" s="588"/>
      <c r="E19" s="588"/>
      <c r="F19" s="588"/>
      <c r="G19" s="589"/>
      <c r="H19" s="47"/>
      <c r="I19" s="420"/>
      <c r="J19" s="420"/>
      <c r="K19" s="420"/>
      <c r="L19" s="420"/>
    </row>
    <row r="20" spans="1:12" x14ac:dyDescent="0.3">
      <c r="A20" s="47"/>
      <c r="B20" s="586">
        <v>2</v>
      </c>
      <c r="C20" s="590" t="s">
        <v>187</v>
      </c>
      <c r="D20" s="187">
        <v>0</v>
      </c>
      <c r="E20" s="260" t="s">
        <v>184</v>
      </c>
      <c r="F20" s="92">
        <v>800</v>
      </c>
      <c r="G20" s="61">
        <f t="shared" si="0"/>
        <v>0</v>
      </c>
      <c r="H20" s="47"/>
      <c r="I20" s="420"/>
      <c r="J20" s="420"/>
      <c r="K20" s="420"/>
      <c r="L20" s="420"/>
    </row>
    <row r="21" spans="1:12" x14ac:dyDescent="0.3">
      <c r="A21" s="47"/>
      <c r="B21" s="587"/>
      <c r="C21" s="590"/>
      <c r="D21" s="187">
        <v>2</v>
      </c>
      <c r="E21" s="260" t="s">
        <v>185</v>
      </c>
      <c r="F21" s="92">
        <v>475</v>
      </c>
      <c r="G21" s="61">
        <f t="shared" si="0"/>
        <v>950</v>
      </c>
      <c r="H21" s="47"/>
      <c r="I21" s="420"/>
      <c r="J21" s="420"/>
      <c r="K21" s="420"/>
      <c r="L21" s="420"/>
    </row>
    <row r="22" spans="1:12" x14ac:dyDescent="0.3">
      <c r="A22" s="47"/>
      <c r="B22" s="528">
        <v>3</v>
      </c>
      <c r="C22" s="578" t="s">
        <v>188</v>
      </c>
      <c r="D22" s="194">
        <v>0</v>
      </c>
      <c r="E22" s="260" t="s">
        <v>184</v>
      </c>
      <c r="F22" s="92">
        <v>800</v>
      </c>
      <c r="G22" s="61">
        <f t="shared" si="0"/>
        <v>0</v>
      </c>
      <c r="H22" s="47"/>
      <c r="I22" s="420"/>
      <c r="J22" s="420"/>
      <c r="K22" s="420"/>
      <c r="L22" s="420"/>
    </row>
    <row r="23" spans="1:12" x14ac:dyDescent="0.3">
      <c r="A23" s="47"/>
      <c r="B23" s="529"/>
      <c r="C23" s="576"/>
      <c r="D23" s="194">
        <v>2</v>
      </c>
      <c r="E23" s="260" t="s">
        <v>185</v>
      </c>
      <c r="F23" s="92">
        <v>475</v>
      </c>
      <c r="G23" s="61">
        <f t="shared" si="0"/>
        <v>950</v>
      </c>
      <c r="H23" s="47"/>
      <c r="I23" s="420"/>
      <c r="J23" s="420"/>
      <c r="K23" s="420"/>
      <c r="L23" s="420"/>
    </row>
    <row r="24" spans="1:12" x14ac:dyDescent="0.3">
      <c r="A24" s="47"/>
      <c r="B24" s="528">
        <v>4</v>
      </c>
      <c r="C24" s="579" t="s">
        <v>189</v>
      </c>
      <c r="D24" s="194">
        <v>2</v>
      </c>
      <c r="E24" s="260" t="s">
        <v>184</v>
      </c>
      <c r="F24" s="92">
        <v>625</v>
      </c>
      <c r="G24" s="61">
        <f t="shared" si="0"/>
        <v>1250</v>
      </c>
      <c r="H24" s="47"/>
      <c r="I24" s="420"/>
      <c r="J24" s="420"/>
      <c r="K24" s="420"/>
      <c r="L24" s="420"/>
    </row>
    <row r="25" spans="1:12" x14ac:dyDescent="0.3">
      <c r="A25" s="47"/>
      <c r="B25" s="529"/>
      <c r="C25" s="580"/>
      <c r="D25" s="194">
        <v>4</v>
      </c>
      <c r="E25" s="260" t="s">
        <v>185</v>
      </c>
      <c r="F25" s="92">
        <v>475</v>
      </c>
      <c r="G25" s="61">
        <f t="shared" si="0"/>
        <v>1900</v>
      </c>
      <c r="H25" s="47"/>
      <c r="I25" s="420"/>
      <c r="J25" s="420"/>
      <c r="K25" s="420"/>
      <c r="L25" s="420"/>
    </row>
    <row r="26" spans="1:12" x14ac:dyDescent="0.3">
      <c r="A26" s="47"/>
      <c r="B26" s="528">
        <v>5</v>
      </c>
      <c r="C26" s="579" t="s">
        <v>190</v>
      </c>
      <c r="D26" s="194">
        <v>0</v>
      </c>
      <c r="E26" s="260" t="s">
        <v>184</v>
      </c>
      <c r="F26" s="92">
        <v>800</v>
      </c>
      <c r="G26" s="61">
        <f>D26*F26</f>
        <v>0</v>
      </c>
      <c r="H26" s="47"/>
      <c r="I26" s="420"/>
      <c r="J26" s="420"/>
      <c r="K26" s="420"/>
      <c r="L26" s="420"/>
    </row>
    <row r="27" spans="1:12" x14ac:dyDescent="0.3">
      <c r="A27" s="47"/>
      <c r="B27" s="529"/>
      <c r="C27" s="580"/>
      <c r="D27" s="194">
        <v>1</v>
      </c>
      <c r="E27" s="260" t="s">
        <v>185</v>
      </c>
      <c r="F27" s="92">
        <v>475</v>
      </c>
      <c r="G27" s="61">
        <f t="shared" ref="G27:G42" si="1">D27*F27</f>
        <v>475</v>
      </c>
      <c r="H27" s="47"/>
      <c r="I27" s="420"/>
      <c r="J27" s="420"/>
      <c r="K27" s="420"/>
      <c r="L27" s="420"/>
    </row>
    <row r="28" spans="1:12" x14ac:dyDescent="0.3">
      <c r="A28" s="47"/>
      <c r="B28" s="572" t="s">
        <v>194</v>
      </c>
      <c r="C28" s="581"/>
      <c r="D28" s="581"/>
      <c r="E28" s="581"/>
      <c r="F28" s="581"/>
      <c r="G28" s="582"/>
      <c r="H28" s="47"/>
      <c r="I28" s="253"/>
      <c r="J28" s="253"/>
      <c r="K28" s="253"/>
      <c r="L28" s="253"/>
    </row>
    <row r="29" spans="1:12" x14ac:dyDescent="0.3">
      <c r="A29" s="47"/>
      <c r="B29" s="528">
        <v>6</v>
      </c>
      <c r="C29" s="575" t="s">
        <v>192</v>
      </c>
      <c r="D29" s="194">
        <v>10</v>
      </c>
      <c r="E29" s="260" t="s">
        <v>184</v>
      </c>
      <c r="F29" s="92">
        <v>800</v>
      </c>
      <c r="G29" s="61">
        <f t="shared" si="1"/>
        <v>8000</v>
      </c>
      <c r="H29" s="47"/>
      <c r="I29" s="253"/>
      <c r="J29" s="253"/>
      <c r="K29" s="253"/>
      <c r="L29" s="253"/>
    </row>
    <row r="30" spans="1:12" x14ac:dyDescent="0.3">
      <c r="A30" s="47"/>
      <c r="B30" s="529"/>
      <c r="C30" s="576"/>
      <c r="D30" s="194">
        <v>0</v>
      </c>
      <c r="E30" s="260" t="s">
        <v>185</v>
      </c>
      <c r="F30" s="92">
        <v>475</v>
      </c>
      <c r="G30" s="61">
        <f t="shared" si="1"/>
        <v>0</v>
      </c>
      <c r="H30" s="47"/>
      <c r="I30" s="253"/>
      <c r="J30" s="253"/>
      <c r="K30" s="253"/>
      <c r="L30" s="253"/>
    </row>
    <row r="31" spans="1:12" x14ac:dyDescent="0.3">
      <c r="A31" s="47"/>
      <c r="B31" s="528">
        <v>7</v>
      </c>
      <c r="C31" s="575" t="s">
        <v>193</v>
      </c>
      <c r="D31" s="194">
        <v>10</v>
      </c>
      <c r="E31" s="260" t="s">
        <v>184</v>
      </c>
      <c r="F31" s="92">
        <v>800</v>
      </c>
      <c r="G31" s="61">
        <f t="shared" si="1"/>
        <v>8000</v>
      </c>
      <c r="H31" s="47"/>
      <c r="I31" s="253"/>
      <c r="J31" s="253"/>
      <c r="K31" s="253"/>
      <c r="L31" s="253"/>
    </row>
    <row r="32" spans="1:12" x14ac:dyDescent="0.3">
      <c r="A32" s="47"/>
      <c r="B32" s="529"/>
      <c r="C32" s="576"/>
      <c r="D32" s="194">
        <v>0</v>
      </c>
      <c r="E32" s="260" t="s">
        <v>185</v>
      </c>
      <c r="F32" s="92">
        <v>475</v>
      </c>
      <c r="G32" s="61">
        <f t="shared" si="1"/>
        <v>0</v>
      </c>
      <c r="H32" s="47"/>
      <c r="I32" s="253"/>
      <c r="J32" s="253"/>
      <c r="K32" s="253"/>
      <c r="L32" s="253"/>
    </row>
    <row r="33" spans="1:12" x14ac:dyDescent="0.3">
      <c r="A33" s="47"/>
      <c r="B33" s="528">
        <v>8</v>
      </c>
      <c r="C33" s="575" t="s">
        <v>195</v>
      </c>
      <c r="D33" s="194">
        <v>2</v>
      </c>
      <c r="E33" s="260" t="s">
        <v>184</v>
      </c>
      <c r="F33" s="92">
        <v>800</v>
      </c>
      <c r="G33" s="61">
        <f t="shared" si="1"/>
        <v>1600</v>
      </c>
      <c r="H33" s="47"/>
      <c r="I33" s="253"/>
      <c r="J33" s="253"/>
      <c r="K33" s="253"/>
      <c r="L33" s="253"/>
    </row>
    <row r="34" spans="1:12" x14ac:dyDescent="0.3">
      <c r="A34" s="47"/>
      <c r="B34" s="529"/>
      <c r="C34" s="576"/>
      <c r="D34" s="194">
        <v>0</v>
      </c>
      <c r="E34" s="260" t="s">
        <v>185</v>
      </c>
      <c r="F34" s="92">
        <v>475</v>
      </c>
      <c r="G34" s="61">
        <f t="shared" si="1"/>
        <v>0</v>
      </c>
      <c r="H34" s="47"/>
      <c r="I34" s="253"/>
      <c r="J34" s="253"/>
      <c r="K34" s="253"/>
      <c r="L34" s="253"/>
    </row>
    <row r="35" spans="1:12" x14ac:dyDescent="0.3">
      <c r="A35" s="47"/>
      <c r="B35" s="572" t="s">
        <v>196</v>
      </c>
      <c r="C35" s="573"/>
      <c r="D35" s="573"/>
      <c r="E35" s="573"/>
      <c r="F35" s="573"/>
      <c r="G35" s="574"/>
      <c r="H35" s="47"/>
      <c r="I35" s="253"/>
      <c r="J35" s="253"/>
      <c r="K35" s="253"/>
      <c r="L35" s="253"/>
    </row>
    <row r="36" spans="1:12" x14ac:dyDescent="0.3">
      <c r="A36" s="47"/>
      <c r="B36" s="528">
        <v>9</v>
      </c>
      <c r="C36" s="575" t="s">
        <v>197</v>
      </c>
      <c r="D36" s="194">
        <v>1</v>
      </c>
      <c r="E36" s="260" t="s">
        <v>184</v>
      </c>
      <c r="F36" s="92">
        <v>625</v>
      </c>
      <c r="G36" s="61">
        <f t="shared" si="1"/>
        <v>625</v>
      </c>
      <c r="H36" s="47"/>
      <c r="I36" s="253"/>
      <c r="J36" s="253"/>
      <c r="K36" s="253"/>
      <c r="L36" s="253"/>
    </row>
    <row r="37" spans="1:12" x14ac:dyDescent="0.3">
      <c r="A37" s="47"/>
      <c r="B37" s="529"/>
      <c r="C37" s="576"/>
      <c r="D37" s="194">
        <v>0</v>
      </c>
      <c r="E37" s="260" t="s">
        <v>185</v>
      </c>
      <c r="F37" s="92">
        <v>475</v>
      </c>
      <c r="G37" s="61">
        <f t="shared" si="1"/>
        <v>0</v>
      </c>
      <c r="H37" s="47"/>
      <c r="I37" s="253"/>
      <c r="J37" s="253"/>
      <c r="K37" s="253"/>
      <c r="L37" s="253"/>
    </row>
    <row r="38" spans="1:12" x14ac:dyDescent="0.3">
      <c r="A38" s="47"/>
      <c r="B38" s="577" t="s">
        <v>198</v>
      </c>
      <c r="C38" s="573"/>
      <c r="D38" s="573"/>
      <c r="E38" s="573"/>
      <c r="F38" s="573"/>
      <c r="G38" s="574"/>
      <c r="H38" s="47"/>
      <c r="I38" s="253"/>
      <c r="J38" s="253"/>
      <c r="K38" s="253"/>
      <c r="L38" s="253"/>
    </row>
    <row r="39" spans="1:12" x14ac:dyDescent="0.3">
      <c r="A39" s="47"/>
      <c r="B39" s="528">
        <v>10</v>
      </c>
      <c r="C39" s="575" t="s">
        <v>199</v>
      </c>
      <c r="D39" s="194">
        <v>2</v>
      </c>
      <c r="E39" s="260" t="s">
        <v>184</v>
      </c>
      <c r="F39" s="92">
        <v>625</v>
      </c>
      <c r="G39" s="61">
        <f t="shared" si="1"/>
        <v>1250</v>
      </c>
      <c r="H39" s="47"/>
      <c r="I39" s="253"/>
      <c r="J39" s="253"/>
      <c r="K39" s="253"/>
      <c r="L39" s="253"/>
    </row>
    <row r="40" spans="1:12" x14ac:dyDescent="0.3">
      <c r="A40" s="47"/>
      <c r="B40" s="529"/>
      <c r="C40" s="576"/>
      <c r="D40" s="194">
        <v>0</v>
      </c>
      <c r="E40" s="260" t="s">
        <v>185</v>
      </c>
      <c r="F40" s="92">
        <v>475</v>
      </c>
      <c r="G40" s="61">
        <f t="shared" si="1"/>
        <v>0</v>
      </c>
      <c r="H40" s="47"/>
      <c r="I40" s="253"/>
      <c r="J40" s="253"/>
      <c r="K40" s="253"/>
      <c r="L40" s="253"/>
    </row>
    <row r="41" spans="1:12" x14ac:dyDescent="0.3">
      <c r="A41" s="47"/>
      <c r="B41" s="572" t="s">
        <v>200</v>
      </c>
      <c r="C41" s="573"/>
      <c r="D41" s="573"/>
      <c r="E41" s="573"/>
      <c r="F41" s="573"/>
      <c r="G41" s="574"/>
      <c r="H41" s="47"/>
      <c r="I41" s="253"/>
      <c r="J41" s="253"/>
      <c r="K41" s="253"/>
      <c r="L41" s="253"/>
    </row>
    <row r="42" spans="1:12" ht="13.5" thickBot="1" x14ac:dyDescent="0.35">
      <c r="A42" s="47"/>
      <c r="B42" s="268">
        <v>11</v>
      </c>
      <c r="C42" s="262" t="s">
        <v>201</v>
      </c>
      <c r="D42" s="236">
        <v>8</v>
      </c>
      <c r="E42" s="261" t="s">
        <v>16</v>
      </c>
      <c r="F42" s="238">
        <v>15</v>
      </c>
      <c r="G42" s="62">
        <f t="shared" si="1"/>
        <v>120</v>
      </c>
      <c r="H42" s="47"/>
      <c r="I42" s="253"/>
      <c r="J42" s="253"/>
      <c r="K42" s="253"/>
      <c r="L42" s="253"/>
    </row>
    <row r="43" spans="1:12" x14ac:dyDescent="0.3">
      <c r="F43" s="251"/>
      <c r="G43" s="60"/>
    </row>
    <row r="44" spans="1:12" x14ac:dyDescent="0.3">
      <c r="F44" s="46"/>
      <c r="G44" s="21"/>
    </row>
    <row r="45" spans="1:12" x14ac:dyDescent="0.3">
      <c r="F45" s="46"/>
      <c r="G45" s="21"/>
    </row>
    <row r="46" spans="1:12" x14ac:dyDescent="0.3">
      <c r="F46" s="63" t="s">
        <v>50</v>
      </c>
      <c r="G46" s="60">
        <f>SUM(G16:G42)</f>
        <v>26070</v>
      </c>
    </row>
    <row r="47" spans="1:12" x14ac:dyDescent="0.3">
      <c r="B47" s="14"/>
      <c r="C47" s="14"/>
      <c r="D47" s="14"/>
      <c r="E47" s="14"/>
      <c r="F47" s="14"/>
      <c r="G47" s="14"/>
    </row>
    <row r="48" spans="1:12" x14ac:dyDescent="0.3">
      <c r="B48" s="8" t="s">
        <v>202</v>
      </c>
    </row>
    <row r="49" spans="1:16" ht="27.75" customHeight="1" x14ac:dyDescent="0.3">
      <c r="B49" s="533" t="s">
        <v>203</v>
      </c>
      <c r="C49" s="533"/>
      <c r="D49" s="533"/>
      <c r="E49" s="533"/>
      <c r="F49" s="533"/>
      <c r="G49" s="533"/>
      <c r="H49" s="59"/>
      <c r="I49" s="59"/>
      <c r="J49" s="59"/>
      <c r="K49" s="59"/>
      <c r="L49" s="59"/>
      <c r="M49" s="59"/>
      <c r="N49" s="59"/>
      <c r="O49" s="59"/>
      <c r="P49" s="59"/>
    </row>
    <row r="50" spans="1:16" x14ac:dyDescent="0.3">
      <c r="B50" s="254" t="s">
        <v>204</v>
      </c>
      <c r="C50" s="254"/>
      <c r="D50" s="254"/>
      <c r="E50" s="254"/>
      <c r="F50" s="254"/>
      <c r="G50" s="254"/>
      <c r="H50" s="59"/>
      <c r="I50" s="59"/>
      <c r="J50" s="59"/>
      <c r="K50" s="59"/>
      <c r="L50" s="59"/>
      <c r="M50" s="59"/>
      <c r="N50" s="59"/>
      <c r="O50" s="59"/>
      <c r="P50" s="59"/>
    </row>
    <row r="51" spans="1:16" x14ac:dyDescent="0.3">
      <c r="B51" s="254" t="s">
        <v>205</v>
      </c>
      <c r="C51" s="254"/>
      <c r="D51" s="254"/>
      <c r="E51" s="254"/>
      <c r="F51" s="254"/>
      <c r="G51" s="254"/>
      <c r="H51" s="59"/>
      <c r="I51" s="59"/>
      <c r="J51" s="59"/>
      <c r="K51" s="59"/>
      <c r="L51" s="59"/>
      <c r="M51" s="59"/>
      <c r="N51" s="59"/>
      <c r="O51" s="59"/>
      <c r="P51" s="59"/>
    </row>
    <row r="52" spans="1:16" x14ac:dyDescent="0.3">
      <c r="B52" s="254" t="s">
        <v>206</v>
      </c>
      <c r="C52" s="254"/>
      <c r="D52" s="254"/>
      <c r="E52" s="254"/>
      <c r="F52" s="254"/>
      <c r="G52" s="254"/>
      <c r="H52" s="59"/>
      <c r="I52" s="59"/>
      <c r="J52" s="59"/>
      <c r="K52" s="59"/>
      <c r="L52" s="59"/>
      <c r="M52" s="59"/>
      <c r="N52" s="59"/>
      <c r="O52" s="59"/>
      <c r="P52" s="59"/>
    </row>
    <row r="53" spans="1:16" x14ac:dyDescent="0.3">
      <c r="B53" s="425"/>
      <c r="C53" s="425"/>
      <c r="D53" s="425"/>
      <c r="E53" s="425"/>
      <c r="F53" s="425"/>
      <c r="G53" s="425"/>
      <c r="H53" s="48"/>
    </row>
    <row r="54" spans="1:16" x14ac:dyDescent="0.3">
      <c r="A54" s="47"/>
      <c r="B54" s="47"/>
      <c r="C54" s="47"/>
      <c r="D54" s="47"/>
      <c r="E54" s="47"/>
      <c r="F54" s="47"/>
      <c r="G54" s="47"/>
      <c r="H54" s="47"/>
    </row>
    <row r="55" spans="1:16" x14ac:dyDescent="0.3">
      <c r="A55" s="13"/>
      <c r="B55" s="412" t="s">
        <v>35</v>
      </c>
      <c r="C55" s="412"/>
      <c r="D55" s="412"/>
      <c r="E55" s="412"/>
      <c r="F55" s="412"/>
      <c r="G55" s="412"/>
      <c r="H55" s="13"/>
    </row>
    <row r="56" spans="1:16" x14ac:dyDescent="0.3">
      <c r="A56" s="13"/>
      <c r="B56" s="412" t="s">
        <v>36</v>
      </c>
      <c r="C56" s="412"/>
      <c r="D56" s="412"/>
      <c r="E56" s="412"/>
      <c r="F56" s="412"/>
      <c r="G56" s="412"/>
      <c r="H56" s="13"/>
    </row>
    <row r="57" spans="1:16" x14ac:dyDescent="0.3">
      <c r="A57" s="13"/>
      <c r="B57" s="412" t="s">
        <v>37</v>
      </c>
      <c r="C57" s="412"/>
      <c r="D57" s="412"/>
      <c r="E57" s="412"/>
      <c r="F57" s="412"/>
      <c r="G57" s="412"/>
      <c r="H57" s="13"/>
    </row>
    <row r="58" spans="1:16" x14ac:dyDescent="0.3">
      <c r="A58" s="13"/>
      <c r="B58" s="412" t="s">
        <v>19</v>
      </c>
      <c r="C58" s="412"/>
      <c r="D58" s="412"/>
      <c r="E58" s="412"/>
      <c r="F58" s="412"/>
      <c r="G58" s="412"/>
      <c r="H58" s="13"/>
    </row>
    <row r="59" spans="1:16" x14ac:dyDescent="0.3">
      <c r="A59" s="13"/>
      <c r="B59" s="412" t="s">
        <v>38</v>
      </c>
      <c r="C59" s="412"/>
      <c r="D59" s="412"/>
      <c r="E59" s="412"/>
      <c r="F59" s="412"/>
      <c r="G59" s="412"/>
      <c r="H59" s="13"/>
    </row>
    <row r="60" spans="1:16" x14ac:dyDescent="0.3">
      <c r="A60" s="13"/>
      <c r="B60" s="251"/>
      <c r="C60" s="251"/>
      <c r="D60" s="251"/>
      <c r="E60" s="251"/>
      <c r="F60" s="251"/>
      <c r="G60" s="251"/>
      <c r="H60" s="13"/>
    </row>
    <row r="61" spans="1:16" ht="15.75" customHeight="1" x14ac:dyDescent="0.65">
      <c r="A61" s="13"/>
      <c r="B61" s="413" t="s">
        <v>125</v>
      </c>
      <c r="C61" s="413"/>
      <c r="D61" s="263"/>
      <c r="E61" s="264"/>
      <c r="F61" s="264"/>
      <c r="G61" s="264"/>
      <c r="H61" s="264"/>
    </row>
    <row r="62" spans="1:16" ht="17.25" customHeight="1" x14ac:dyDescent="0.65">
      <c r="A62" s="47"/>
      <c r="B62" s="415" t="s">
        <v>80</v>
      </c>
      <c r="C62" s="415"/>
      <c r="D62" s="263"/>
      <c r="E62" s="264"/>
      <c r="F62" s="264"/>
      <c r="G62" s="264"/>
      <c r="H62" s="264"/>
    </row>
    <row r="63" spans="1:16" ht="13.5" thickBot="1" x14ac:dyDescent="0.35">
      <c r="A63" s="47"/>
      <c r="B63" s="47"/>
      <c r="C63" s="47"/>
      <c r="D63" s="47"/>
      <c r="E63" s="47"/>
      <c r="F63" s="47"/>
      <c r="G63" s="47"/>
      <c r="H63" s="47"/>
    </row>
    <row r="64" spans="1:16" ht="13.5" thickBot="1" x14ac:dyDescent="0.35">
      <c r="A64" s="47"/>
      <c r="B64" s="385" t="s">
        <v>180</v>
      </c>
      <c r="C64" s="386"/>
      <c r="D64" s="386"/>
      <c r="E64" s="386"/>
      <c r="F64" s="386"/>
      <c r="G64" s="387"/>
      <c r="H64" s="47"/>
    </row>
    <row r="65" spans="1:8" ht="26" x14ac:dyDescent="0.3">
      <c r="A65" s="47"/>
      <c r="B65" s="64" t="s">
        <v>9</v>
      </c>
      <c r="C65" s="65" t="s">
        <v>183</v>
      </c>
      <c r="D65" s="66" t="s">
        <v>13</v>
      </c>
      <c r="E65" s="65" t="s">
        <v>11</v>
      </c>
      <c r="F65" s="65" t="s">
        <v>12</v>
      </c>
      <c r="G65" s="67" t="s">
        <v>14</v>
      </c>
      <c r="H65" s="47"/>
    </row>
    <row r="66" spans="1:8" x14ac:dyDescent="0.3">
      <c r="A66" s="47"/>
      <c r="B66" s="583" t="s">
        <v>181</v>
      </c>
      <c r="C66" s="584"/>
      <c r="D66" s="584"/>
      <c r="E66" s="584"/>
      <c r="F66" s="584"/>
      <c r="G66" s="585"/>
      <c r="H66" s="47"/>
    </row>
    <row r="67" spans="1:8" x14ac:dyDescent="0.3">
      <c r="A67" s="47"/>
      <c r="B67" s="586">
        <v>1</v>
      </c>
      <c r="C67" s="575"/>
      <c r="D67" s="187"/>
      <c r="E67" s="186" t="s">
        <v>184</v>
      </c>
      <c r="F67" s="258">
        <v>0</v>
      </c>
      <c r="G67" s="259">
        <f t="shared" ref="G67:G68" si="2">D67*F67</f>
        <v>0</v>
      </c>
      <c r="H67" s="47"/>
    </row>
    <row r="68" spans="1:8" x14ac:dyDescent="0.3">
      <c r="A68" s="47"/>
      <c r="B68" s="587"/>
      <c r="C68" s="576"/>
      <c r="D68" s="187"/>
      <c r="E68" s="186" t="s">
        <v>185</v>
      </c>
      <c r="F68" s="92">
        <v>0</v>
      </c>
      <c r="G68" s="61">
        <f t="shared" si="2"/>
        <v>0</v>
      </c>
      <c r="H68" s="47"/>
    </row>
    <row r="69" spans="1:8" x14ac:dyDescent="0.3">
      <c r="A69" s="47"/>
      <c r="B69" s="572" t="s">
        <v>191</v>
      </c>
      <c r="C69" s="588"/>
      <c r="D69" s="588"/>
      <c r="E69" s="588"/>
      <c r="F69" s="588"/>
      <c r="G69" s="589"/>
      <c r="H69" s="47"/>
    </row>
    <row r="70" spans="1:8" x14ac:dyDescent="0.3">
      <c r="A70" s="47"/>
      <c r="B70" s="586">
        <v>2</v>
      </c>
      <c r="C70" s="590"/>
      <c r="D70" s="187"/>
      <c r="E70" s="260" t="s">
        <v>184</v>
      </c>
      <c r="F70" s="92">
        <v>0</v>
      </c>
      <c r="G70" s="61">
        <f t="shared" ref="G70:G75" si="3">D70*F70</f>
        <v>0</v>
      </c>
      <c r="H70" s="47"/>
    </row>
    <row r="71" spans="1:8" x14ac:dyDescent="0.3">
      <c r="A71" s="47"/>
      <c r="B71" s="587"/>
      <c r="C71" s="590"/>
      <c r="D71" s="187"/>
      <c r="E71" s="260" t="s">
        <v>185</v>
      </c>
      <c r="F71" s="92">
        <v>0</v>
      </c>
      <c r="G71" s="61">
        <f t="shared" si="3"/>
        <v>0</v>
      </c>
      <c r="H71" s="47"/>
    </row>
    <row r="72" spans="1:8" x14ac:dyDescent="0.3">
      <c r="A72" s="47"/>
      <c r="B72" s="528">
        <v>3</v>
      </c>
      <c r="C72" s="578"/>
      <c r="D72" s="194"/>
      <c r="E72" s="260" t="s">
        <v>184</v>
      </c>
      <c r="F72" s="92">
        <v>0</v>
      </c>
      <c r="G72" s="61">
        <f t="shared" si="3"/>
        <v>0</v>
      </c>
      <c r="H72" s="47"/>
    </row>
    <row r="73" spans="1:8" x14ac:dyDescent="0.3">
      <c r="A73" s="47"/>
      <c r="B73" s="529"/>
      <c r="C73" s="576"/>
      <c r="D73" s="194"/>
      <c r="E73" s="260" t="s">
        <v>185</v>
      </c>
      <c r="F73" s="92">
        <v>0</v>
      </c>
      <c r="G73" s="61">
        <f t="shared" si="3"/>
        <v>0</v>
      </c>
      <c r="H73" s="47"/>
    </row>
    <row r="74" spans="1:8" x14ac:dyDescent="0.3">
      <c r="A74" s="47"/>
      <c r="B74" s="528">
        <v>4</v>
      </c>
      <c r="C74" s="579"/>
      <c r="D74" s="194"/>
      <c r="E74" s="260" t="s">
        <v>184</v>
      </c>
      <c r="F74" s="92">
        <v>0</v>
      </c>
      <c r="G74" s="61">
        <f t="shared" si="3"/>
        <v>0</v>
      </c>
      <c r="H74" s="47"/>
    </row>
    <row r="75" spans="1:8" x14ac:dyDescent="0.3">
      <c r="A75" s="47"/>
      <c r="B75" s="529"/>
      <c r="C75" s="580"/>
      <c r="D75" s="194"/>
      <c r="E75" s="260" t="s">
        <v>185</v>
      </c>
      <c r="F75" s="92">
        <v>0</v>
      </c>
      <c r="G75" s="61">
        <f t="shared" si="3"/>
        <v>0</v>
      </c>
      <c r="H75" s="47"/>
    </row>
    <row r="76" spans="1:8" x14ac:dyDescent="0.3">
      <c r="A76" s="47"/>
      <c r="B76" s="528">
        <v>5</v>
      </c>
      <c r="C76" s="579"/>
      <c r="D76" s="194"/>
      <c r="E76" s="260" t="s">
        <v>184</v>
      </c>
      <c r="F76" s="92">
        <v>0</v>
      </c>
      <c r="G76" s="61">
        <f>D76*F76</f>
        <v>0</v>
      </c>
      <c r="H76" s="47"/>
    </row>
    <row r="77" spans="1:8" x14ac:dyDescent="0.3">
      <c r="A77" s="47"/>
      <c r="B77" s="529"/>
      <c r="C77" s="580"/>
      <c r="D77" s="194"/>
      <c r="E77" s="260" t="s">
        <v>185</v>
      </c>
      <c r="F77" s="92">
        <v>0</v>
      </c>
      <c r="G77" s="61">
        <f t="shared" ref="G77" si="4">D77*F77</f>
        <v>0</v>
      </c>
      <c r="H77" s="47"/>
    </row>
    <row r="78" spans="1:8" x14ac:dyDescent="0.3">
      <c r="A78" s="47"/>
      <c r="B78" s="572" t="s">
        <v>194</v>
      </c>
      <c r="C78" s="581"/>
      <c r="D78" s="581"/>
      <c r="E78" s="581"/>
      <c r="F78" s="581"/>
      <c r="G78" s="582"/>
      <c r="H78" s="47"/>
    </row>
    <row r="79" spans="1:8" x14ac:dyDescent="0.3">
      <c r="A79" s="47"/>
      <c r="B79" s="528">
        <v>6</v>
      </c>
      <c r="C79" s="575"/>
      <c r="D79" s="194"/>
      <c r="E79" s="260" t="s">
        <v>184</v>
      </c>
      <c r="F79" s="92">
        <v>0</v>
      </c>
      <c r="G79" s="61">
        <f t="shared" ref="G79:G84" si="5">D79*F79</f>
        <v>0</v>
      </c>
      <c r="H79" s="47"/>
    </row>
    <row r="80" spans="1:8" x14ac:dyDescent="0.3">
      <c r="A80" s="47"/>
      <c r="B80" s="529"/>
      <c r="C80" s="576"/>
      <c r="D80" s="194"/>
      <c r="E80" s="260" t="s">
        <v>185</v>
      </c>
      <c r="F80" s="92">
        <v>0</v>
      </c>
      <c r="G80" s="61">
        <f t="shared" si="5"/>
        <v>0</v>
      </c>
      <c r="H80" s="47"/>
    </row>
    <row r="81" spans="1:8" x14ac:dyDescent="0.3">
      <c r="A81" s="47"/>
      <c r="B81" s="528">
        <v>7</v>
      </c>
      <c r="C81" s="575"/>
      <c r="D81" s="194"/>
      <c r="E81" s="260" t="s">
        <v>184</v>
      </c>
      <c r="F81" s="92">
        <v>0</v>
      </c>
      <c r="G81" s="61">
        <f t="shared" si="5"/>
        <v>0</v>
      </c>
      <c r="H81" s="47"/>
    </row>
    <row r="82" spans="1:8" x14ac:dyDescent="0.3">
      <c r="A82" s="47"/>
      <c r="B82" s="529"/>
      <c r="C82" s="576"/>
      <c r="D82" s="194"/>
      <c r="E82" s="260" t="s">
        <v>185</v>
      </c>
      <c r="F82" s="92">
        <v>0</v>
      </c>
      <c r="G82" s="61">
        <f t="shared" si="5"/>
        <v>0</v>
      </c>
      <c r="H82" s="47"/>
    </row>
    <row r="83" spans="1:8" x14ac:dyDescent="0.3">
      <c r="A83" s="47"/>
      <c r="B83" s="528">
        <v>8</v>
      </c>
      <c r="C83" s="575"/>
      <c r="D83" s="194"/>
      <c r="E83" s="260" t="s">
        <v>184</v>
      </c>
      <c r="F83" s="92">
        <v>0</v>
      </c>
      <c r="G83" s="61">
        <f t="shared" si="5"/>
        <v>0</v>
      </c>
      <c r="H83" s="47"/>
    </row>
    <row r="84" spans="1:8" x14ac:dyDescent="0.3">
      <c r="A84" s="47"/>
      <c r="B84" s="529"/>
      <c r="C84" s="576"/>
      <c r="D84" s="194"/>
      <c r="E84" s="260" t="s">
        <v>185</v>
      </c>
      <c r="F84" s="92">
        <v>0</v>
      </c>
      <c r="G84" s="61">
        <f t="shared" si="5"/>
        <v>0</v>
      </c>
      <c r="H84" s="47"/>
    </row>
    <row r="85" spans="1:8" x14ac:dyDescent="0.3">
      <c r="A85" s="47"/>
      <c r="B85" s="572" t="s">
        <v>196</v>
      </c>
      <c r="C85" s="573"/>
      <c r="D85" s="573"/>
      <c r="E85" s="573"/>
      <c r="F85" s="573"/>
      <c r="G85" s="574"/>
      <c r="H85" s="47"/>
    </row>
    <row r="86" spans="1:8" x14ac:dyDescent="0.3">
      <c r="A86" s="47"/>
      <c r="B86" s="528">
        <v>9</v>
      </c>
      <c r="C86" s="575"/>
      <c r="D86" s="194"/>
      <c r="E86" s="260" t="s">
        <v>184</v>
      </c>
      <c r="F86" s="92">
        <v>0</v>
      </c>
      <c r="G86" s="61">
        <f t="shared" ref="G86:G87" si="6">D86*F86</f>
        <v>0</v>
      </c>
      <c r="H86" s="47"/>
    </row>
    <row r="87" spans="1:8" x14ac:dyDescent="0.3">
      <c r="A87" s="47"/>
      <c r="B87" s="529"/>
      <c r="C87" s="576"/>
      <c r="D87" s="194"/>
      <c r="E87" s="260" t="s">
        <v>185</v>
      </c>
      <c r="F87" s="92">
        <v>0</v>
      </c>
      <c r="G87" s="61">
        <f t="shared" si="6"/>
        <v>0</v>
      </c>
      <c r="H87" s="47"/>
    </row>
    <row r="88" spans="1:8" x14ac:dyDescent="0.3">
      <c r="A88" s="47"/>
      <c r="B88" s="577" t="s">
        <v>198</v>
      </c>
      <c r="C88" s="573"/>
      <c r="D88" s="573"/>
      <c r="E88" s="573"/>
      <c r="F88" s="573"/>
      <c r="G88" s="574"/>
      <c r="H88" s="47"/>
    </row>
    <row r="89" spans="1:8" x14ac:dyDescent="0.3">
      <c r="A89" s="47"/>
      <c r="B89" s="528">
        <v>10</v>
      </c>
      <c r="C89" s="575"/>
      <c r="D89" s="194"/>
      <c r="E89" s="260" t="s">
        <v>184</v>
      </c>
      <c r="F89" s="92">
        <v>0</v>
      </c>
      <c r="G89" s="61">
        <f t="shared" ref="G89:G90" si="7">D89*F89</f>
        <v>0</v>
      </c>
      <c r="H89" s="47"/>
    </row>
    <row r="90" spans="1:8" x14ac:dyDescent="0.3">
      <c r="A90" s="47"/>
      <c r="B90" s="529"/>
      <c r="C90" s="576"/>
      <c r="D90" s="194"/>
      <c r="E90" s="260" t="s">
        <v>185</v>
      </c>
      <c r="F90" s="92">
        <v>0</v>
      </c>
      <c r="G90" s="61">
        <f t="shared" si="7"/>
        <v>0</v>
      </c>
      <c r="H90" s="47"/>
    </row>
    <row r="91" spans="1:8" x14ac:dyDescent="0.3">
      <c r="A91" s="47"/>
      <c r="B91" s="572" t="s">
        <v>200</v>
      </c>
      <c r="C91" s="573"/>
      <c r="D91" s="573"/>
      <c r="E91" s="573"/>
      <c r="F91" s="573"/>
      <c r="G91" s="574"/>
      <c r="H91" s="47"/>
    </row>
    <row r="92" spans="1:8" ht="13.5" thickBot="1" x14ac:dyDescent="0.35">
      <c r="A92" s="47"/>
      <c r="B92" s="268">
        <v>11</v>
      </c>
      <c r="C92" s="262"/>
      <c r="D92" s="236"/>
      <c r="E92" s="261" t="s">
        <v>16</v>
      </c>
      <c r="F92" s="238">
        <v>0</v>
      </c>
      <c r="G92" s="62">
        <f t="shared" ref="G92" si="8">D92*F92</f>
        <v>0</v>
      </c>
      <c r="H92" s="47"/>
    </row>
    <row r="93" spans="1:8" x14ac:dyDescent="0.3">
      <c r="F93" s="251"/>
      <c r="G93" s="60"/>
    </row>
    <row r="94" spans="1:8" x14ac:dyDescent="0.3">
      <c r="F94" s="46"/>
      <c r="G94" s="21"/>
    </row>
    <row r="95" spans="1:8" x14ac:dyDescent="0.3">
      <c r="F95" s="46"/>
      <c r="G95" s="21"/>
    </row>
    <row r="96" spans="1:8" x14ac:dyDescent="0.3">
      <c r="F96" s="63" t="s">
        <v>50</v>
      </c>
      <c r="G96" s="60">
        <f>SUM(G66:G92)</f>
        <v>0</v>
      </c>
    </row>
    <row r="97" spans="2:8" x14ac:dyDescent="0.3">
      <c r="B97" s="14"/>
      <c r="C97" s="14"/>
      <c r="D97" s="14"/>
      <c r="E97" s="14"/>
      <c r="F97" s="14"/>
      <c r="G97" s="14"/>
    </row>
    <row r="98" spans="2:8" x14ac:dyDescent="0.3">
      <c r="B98" s="8" t="s">
        <v>202</v>
      </c>
    </row>
    <row r="99" spans="2:8" x14ac:dyDescent="0.3">
      <c r="B99" s="533" t="s">
        <v>203</v>
      </c>
      <c r="C99" s="533"/>
      <c r="D99" s="533"/>
      <c r="E99" s="533"/>
      <c r="F99" s="533"/>
      <c r="G99" s="533"/>
      <c r="H99" s="59"/>
    </row>
    <row r="100" spans="2:8" x14ac:dyDescent="0.3">
      <c r="B100" s="254" t="s">
        <v>204</v>
      </c>
      <c r="C100" s="254"/>
      <c r="D100" s="254"/>
      <c r="E100" s="254"/>
      <c r="F100" s="254"/>
      <c r="G100" s="254"/>
      <c r="H100" s="59"/>
    </row>
    <row r="101" spans="2:8" x14ac:dyDescent="0.3">
      <c r="B101" s="254" t="s">
        <v>205</v>
      </c>
      <c r="C101" s="254"/>
      <c r="D101" s="254"/>
      <c r="E101" s="254"/>
      <c r="F101" s="254"/>
      <c r="G101" s="254"/>
      <c r="H101" s="59"/>
    </row>
    <row r="102" spans="2:8" x14ac:dyDescent="0.3">
      <c r="B102" s="254" t="s">
        <v>206</v>
      </c>
      <c r="C102" s="254"/>
      <c r="D102" s="254"/>
      <c r="E102" s="254"/>
      <c r="F102" s="254"/>
      <c r="G102" s="254"/>
      <c r="H102" s="59"/>
    </row>
    <row r="103" spans="2:8" x14ac:dyDescent="0.3">
      <c r="B103" s="425"/>
      <c r="C103" s="425"/>
      <c r="D103" s="425"/>
      <c r="E103" s="425"/>
      <c r="F103" s="425"/>
      <c r="G103" s="425"/>
      <c r="H103" s="48"/>
    </row>
  </sheetData>
  <mergeCells count="76">
    <mergeCell ref="B3:G3"/>
    <mergeCell ref="B5:G5"/>
    <mergeCell ref="I5:L5"/>
    <mergeCell ref="B6:G6"/>
    <mergeCell ref="I6:L27"/>
    <mergeCell ref="B7:G7"/>
    <mergeCell ref="B8:G8"/>
    <mergeCell ref="B9:G9"/>
    <mergeCell ref="B11:C11"/>
    <mergeCell ref="D11:H12"/>
    <mergeCell ref="B12:C12"/>
    <mergeCell ref="B14:G14"/>
    <mergeCell ref="B24:B25"/>
    <mergeCell ref="B26:B27"/>
    <mergeCell ref="C24:C25"/>
    <mergeCell ref="C26:C27"/>
    <mergeCell ref="B49:G49"/>
    <mergeCell ref="B53:G53"/>
    <mergeCell ref="B55:G55"/>
    <mergeCell ref="B28:G28"/>
    <mergeCell ref="B35:G35"/>
    <mergeCell ref="B38:G38"/>
    <mergeCell ref="B29:B30"/>
    <mergeCell ref="C29:C30"/>
    <mergeCell ref="B39:B40"/>
    <mergeCell ref="C39:C40"/>
    <mergeCell ref="B31:B32"/>
    <mergeCell ref="C31:C32"/>
    <mergeCell ref="B33:B34"/>
    <mergeCell ref="C33:C34"/>
    <mergeCell ref="B36:B37"/>
    <mergeCell ref="C36:C37"/>
    <mergeCell ref="B64:G64"/>
    <mergeCell ref="B16:G16"/>
    <mergeCell ref="B17:B18"/>
    <mergeCell ref="B19:G19"/>
    <mergeCell ref="B20:B21"/>
    <mergeCell ref="C17:C18"/>
    <mergeCell ref="B57:G57"/>
    <mergeCell ref="B58:G58"/>
    <mergeCell ref="B59:G59"/>
    <mergeCell ref="B61:C61"/>
    <mergeCell ref="B62:C62"/>
    <mergeCell ref="B56:G56"/>
    <mergeCell ref="B41:G41"/>
    <mergeCell ref="C20:C21"/>
    <mergeCell ref="C22:C23"/>
    <mergeCell ref="B22:B23"/>
    <mergeCell ref="B66:G66"/>
    <mergeCell ref="B67:B68"/>
    <mergeCell ref="C67:C68"/>
    <mergeCell ref="B69:G69"/>
    <mergeCell ref="B70:B71"/>
    <mergeCell ref="C70:C71"/>
    <mergeCell ref="B83:B84"/>
    <mergeCell ref="C83:C84"/>
    <mergeCell ref="B72:B73"/>
    <mergeCell ref="C72:C73"/>
    <mergeCell ref="B74:B75"/>
    <mergeCell ref="C74:C75"/>
    <mergeCell ref="B76:B77"/>
    <mergeCell ref="C76:C77"/>
    <mergeCell ref="B78:G78"/>
    <mergeCell ref="B79:B80"/>
    <mergeCell ref="C79:C80"/>
    <mergeCell ref="B81:B82"/>
    <mergeCell ref="C81:C82"/>
    <mergeCell ref="B91:G91"/>
    <mergeCell ref="B99:G99"/>
    <mergeCell ref="B103:G103"/>
    <mergeCell ref="B85:G85"/>
    <mergeCell ref="B86:B87"/>
    <mergeCell ref="C86:C87"/>
    <mergeCell ref="B88:G88"/>
    <mergeCell ref="B89:B90"/>
    <mergeCell ref="C89:C90"/>
  </mergeCells>
  <printOptions horizontalCentered="1"/>
  <pageMargins left="0.7" right="0.7" top="0.75" bottom="0.75" header="0.3" footer="0.3"/>
  <pageSetup scale="63" orientation="portrait" r:id="rId1"/>
  <rowBreaks count="1" manualBreakCount="1">
    <brk id="5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D4913-FAEA-4DB8-A112-1764F00EA817}">
  <dimension ref="B2:U82"/>
  <sheetViews>
    <sheetView topLeftCell="A7" workbookViewId="0">
      <selection activeCell="Q57" sqref="Q57:Q58"/>
    </sheetView>
  </sheetViews>
  <sheetFormatPr defaultColWidth="9.1796875" defaultRowHeight="13" x14ac:dyDescent="0.3"/>
  <cols>
    <col min="1" max="1" width="3.81640625" style="8" customWidth="1"/>
    <col min="2" max="2" width="11.1796875" style="8" bestFit="1" customWidth="1"/>
    <col min="3" max="3" width="12.54296875" style="8" customWidth="1"/>
    <col min="4" max="4" width="12.26953125" style="8" customWidth="1"/>
    <col min="5" max="5" width="25.1796875" style="8" customWidth="1"/>
    <col min="6" max="6" width="13" style="8" customWidth="1"/>
    <col min="7" max="7" width="12.54296875" style="8" customWidth="1"/>
    <col min="8" max="8" width="9.26953125" style="8" bestFit="1" customWidth="1"/>
    <col min="9" max="9" width="12.1796875" style="8" customWidth="1"/>
    <col min="10" max="10" width="9.1796875" style="8" customWidth="1"/>
    <col min="11" max="11" width="10.453125" style="8" bestFit="1" customWidth="1"/>
    <col min="12" max="14" width="9.26953125" style="8" bestFit="1" customWidth="1"/>
    <col min="15" max="15" width="9.1796875" style="8"/>
    <col min="16" max="16" width="10.1796875" style="8" customWidth="1"/>
    <col min="17" max="17" width="15.453125" style="8" customWidth="1"/>
    <col min="18" max="19" width="9.1796875" style="8"/>
    <col min="20" max="20" width="5.7265625" style="8" customWidth="1"/>
    <col min="21" max="16384" width="9.1796875" style="8"/>
  </cols>
  <sheetData>
    <row r="2" spans="2:21" x14ac:dyDescent="0.3">
      <c r="B2" s="134" t="s">
        <v>98</v>
      </c>
    </row>
    <row r="3" spans="2:21" ht="42" customHeight="1" x14ac:dyDescent="0.3">
      <c r="B3" s="499" t="s">
        <v>224</v>
      </c>
      <c r="C3" s="499"/>
      <c r="D3" s="499"/>
      <c r="E3" s="499"/>
      <c r="F3" s="499"/>
      <c r="G3" s="499"/>
      <c r="H3" s="499"/>
      <c r="I3" s="499"/>
      <c r="J3" s="499"/>
      <c r="K3" s="499"/>
      <c r="L3" s="499"/>
      <c r="M3" s="499"/>
      <c r="N3" s="499"/>
      <c r="O3" s="499"/>
      <c r="P3" s="499"/>
      <c r="Q3" s="499"/>
    </row>
    <row r="5" spans="2:21" x14ac:dyDescent="0.3">
      <c r="B5" s="412" t="s">
        <v>35</v>
      </c>
      <c r="C5" s="412"/>
      <c r="D5" s="412"/>
      <c r="E5" s="412"/>
      <c r="F5" s="412"/>
      <c r="G5" s="412"/>
      <c r="H5" s="412"/>
      <c r="I5" s="412"/>
      <c r="J5" s="412"/>
      <c r="K5" s="412"/>
      <c r="L5" s="412"/>
      <c r="M5" s="412"/>
      <c r="N5" s="412"/>
      <c r="O5" s="412"/>
      <c r="P5" s="412"/>
      <c r="Q5" s="412"/>
    </row>
    <row r="6" spans="2:21" x14ac:dyDescent="0.3">
      <c r="B6" s="412" t="s">
        <v>36</v>
      </c>
      <c r="C6" s="412"/>
      <c r="D6" s="412"/>
      <c r="E6" s="412"/>
      <c r="F6" s="412"/>
      <c r="G6" s="412"/>
      <c r="H6" s="412"/>
      <c r="I6" s="412"/>
      <c r="J6" s="412"/>
      <c r="K6" s="412"/>
      <c r="L6" s="412"/>
      <c r="M6" s="412"/>
      <c r="N6" s="412"/>
      <c r="O6" s="412"/>
      <c r="P6" s="412"/>
      <c r="Q6" s="412"/>
    </row>
    <row r="7" spans="2:21" x14ac:dyDescent="0.3">
      <c r="B7" s="412" t="s">
        <v>37</v>
      </c>
      <c r="C7" s="412"/>
      <c r="D7" s="412"/>
      <c r="E7" s="412"/>
      <c r="F7" s="412"/>
      <c r="G7" s="412"/>
      <c r="H7" s="412"/>
      <c r="I7" s="412"/>
      <c r="J7" s="412"/>
      <c r="K7" s="412"/>
      <c r="L7" s="412"/>
      <c r="M7" s="412"/>
      <c r="N7" s="412"/>
      <c r="O7" s="412"/>
      <c r="P7" s="412"/>
      <c r="Q7" s="412"/>
      <c r="R7" s="359"/>
      <c r="S7" s="359"/>
      <c r="T7" s="359"/>
      <c r="U7" s="359"/>
    </row>
    <row r="8" spans="2:21" x14ac:dyDescent="0.3">
      <c r="B8" s="412" t="s">
        <v>19</v>
      </c>
      <c r="C8" s="412"/>
      <c r="D8" s="412"/>
      <c r="E8" s="412"/>
      <c r="F8" s="412"/>
      <c r="G8" s="412"/>
      <c r="H8" s="412"/>
      <c r="I8" s="412"/>
      <c r="J8" s="412"/>
      <c r="K8" s="412"/>
      <c r="L8" s="412"/>
      <c r="M8" s="412"/>
      <c r="N8" s="412"/>
      <c r="O8" s="412"/>
      <c r="P8" s="412"/>
      <c r="Q8" s="412"/>
      <c r="R8" s="420"/>
      <c r="S8" s="420"/>
      <c r="T8" s="420"/>
      <c r="U8" s="420"/>
    </row>
    <row r="9" spans="2:21" x14ac:dyDescent="0.3">
      <c r="B9" s="492" t="s">
        <v>38</v>
      </c>
      <c r="C9" s="492"/>
      <c r="D9" s="492"/>
      <c r="E9" s="492"/>
      <c r="F9" s="492"/>
      <c r="G9" s="492"/>
      <c r="H9" s="492"/>
      <c r="I9" s="492"/>
      <c r="J9" s="492"/>
      <c r="K9" s="492"/>
      <c r="L9" s="492"/>
      <c r="M9" s="492"/>
      <c r="N9" s="492"/>
      <c r="O9" s="492"/>
      <c r="P9" s="492"/>
      <c r="Q9" s="492"/>
      <c r="R9" s="420"/>
      <c r="S9" s="420"/>
      <c r="T9" s="420"/>
      <c r="U9" s="420"/>
    </row>
    <row r="10" spans="2:21" s="95" customFormat="1" x14ac:dyDescent="0.3">
      <c r="B10" s="166"/>
      <c r="C10" s="166"/>
      <c r="D10" s="166"/>
      <c r="E10" s="166"/>
      <c r="F10" s="166"/>
      <c r="G10" s="166"/>
      <c r="H10" s="166"/>
      <c r="I10" s="166"/>
      <c r="J10" s="166"/>
      <c r="K10" s="166"/>
      <c r="L10" s="166"/>
      <c r="M10" s="166"/>
      <c r="N10" s="166"/>
      <c r="O10" s="166"/>
      <c r="P10" s="166"/>
      <c r="R10" s="420"/>
      <c r="S10" s="420"/>
      <c r="T10" s="420"/>
      <c r="U10" s="420"/>
    </row>
    <row r="11" spans="2:21" ht="12.75" customHeight="1" x14ac:dyDescent="0.3">
      <c r="B11" s="413" t="s">
        <v>125</v>
      </c>
      <c r="C11" s="413"/>
      <c r="D11" s="413"/>
      <c r="E11" s="146"/>
      <c r="F11" s="146"/>
      <c r="G11" s="146"/>
      <c r="H11" s="146"/>
      <c r="I11" s="423" t="s">
        <v>96</v>
      </c>
      <c r="J11" s="423"/>
      <c r="K11" s="423"/>
      <c r="L11" s="423"/>
      <c r="M11" s="423"/>
      <c r="N11" s="423"/>
      <c r="O11" s="251"/>
      <c r="P11" s="251"/>
      <c r="R11" s="420"/>
      <c r="S11" s="420"/>
      <c r="T11" s="420"/>
      <c r="U11" s="420"/>
    </row>
    <row r="12" spans="2:21" ht="12.75" customHeight="1" x14ac:dyDescent="0.3">
      <c r="B12" s="415" t="s">
        <v>80</v>
      </c>
      <c r="C12" s="415"/>
      <c r="D12" s="415"/>
      <c r="E12" s="146"/>
      <c r="F12" s="146"/>
      <c r="G12" s="146"/>
      <c r="H12" s="146"/>
      <c r="I12" s="423"/>
      <c r="J12" s="423"/>
      <c r="K12" s="423"/>
      <c r="L12" s="423"/>
      <c r="M12" s="423"/>
      <c r="N12" s="423"/>
      <c r="O12" s="251"/>
      <c r="P12" s="251"/>
      <c r="R12" s="420"/>
      <c r="S12" s="420"/>
      <c r="T12" s="420"/>
      <c r="U12" s="420"/>
    </row>
    <row r="13" spans="2:21" ht="12.75" customHeight="1" x14ac:dyDescent="0.3">
      <c r="B13" s="251"/>
      <c r="C13" s="251"/>
      <c r="D13" s="251"/>
      <c r="E13" s="251"/>
      <c r="F13" s="251"/>
      <c r="G13" s="251"/>
      <c r="H13" s="251"/>
      <c r="I13" s="423"/>
      <c r="J13" s="423"/>
      <c r="K13" s="423"/>
      <c r="L13" s="423"/>
      <c r="M13" s="423"/>
      <c r="N13" s="423"/>
      <c r="O13" s="251"/>
      <c r="P13" s="251"/>
      <c r="R13" s="420"/>
      <c r="S13" s="420"/>
      <c r="T13" s="420"/>
      <c r="U13" s="420"/>
    </row>
    <row r="14" spans="2:21" ht="13.5" thickBot="1" x14ac:dyDescent="0.35">
      <c r="R14" s="420"/>
      <c r="S14" s="420"/>
      <c r="T14" s="420"/>
      <c r="U14" s="420"/>
    </row>
    <row r="15" spans="2:21" ht="13.5" thickBot="1" x14ac:dyDescent="0.35">
      <c r="B15" s="453" t="s">
        <v>207</v>
      </c>
      <c r="C15" s="454"/>
      <c r="D15" s="454"/>
      <c r="E15" s="454"/>
      <c r="F15" s="454"/>
      <c r="G15" s="454"/>
      <c r="H15" s="454"/>
      <c r="I15" s="455"/>
    </row>
    <row r="16" spans="2:21" ht="26" x14ac:dyDescent="0.3">
      <c r="B16" s="448" t="s">
        <v>3</v>
      </c>
      <c r="C16" s="449"/>
      <c r="D16" s="449"/>
      <c r="E16" s="449"/>
      <c r="F16" s="9" t="s">
        <v>25</v>
      </c>
      <c r="G16" s="9" t="s">
        <v>26</v>
      </c>
      <c r="H16" s="9" t="s">
        <v>27</v>
      </c>
      <c r="I16" s="10" t="s">
        <v>28</v>
      </c>
    </row>
    <row r="17" spans="2:15" ht="31.5" customHeight="1" x14ac:dyDescent="0.3">
      <c r="B17" s="598" t="s">
        <v>208</v>
      </c>
      <c r="C17" s="599"/>
      <c r="D17" s="599"/>
      <c r="E17" s="599"/>
      <c r="F17" s="150">
        <v>60</v>
      </c>
      <c r="G17" s="265" t="s">
        <v>182</v>
      </c>
      <c r="H17" s="90">
        <v>585</v>
      </c>
      <c r="I17" s="39">
        <f>F17*H17</f>
        <v>35100</v>
      </c>
    </row>
    <row r="18" spans="2:15" x14ac:dyDescent="0.3">
      <c r="B18" s="451" t="s">
        <v>135</v>
      </c>
      <c r="C18" s="452"/>
      <c r="D18" s="452"/>
      <c r="E18" s="452"/>
      <c r="F18" s="150">
        <v>1</v>
      </c>
      <c r="G18" s="265" t="s">
        <v>29</v>
      </c>
      <c r="H18" s="90">
        <v>250</v>
      </c>
      <c r="I18" s="39">
        <f>F18*H18</f>
        <v>250</v>
      </c>
    </row>
    <row r="19" spans="2:15" ht="13.5" thickBot="1" x14ac:dyDescent="0.35">
      <c r="B19" s="596" t="s">
        <v>209</v>
      </c>
      <c r="C19" s="597"/>
      <c r="D19" s="597"/>
      <c r="E19" s="597"/>
      <c r="F19" s="151">
        <v>5</v>
      </c>
      <c r="G19" s="266" t="s">
        <v>29</v>
      </c>
      <c r="H19" s="91">
        <v>375</v>
      </c>
      <c r="I19" s="40">
        <f>H19*F19</f>
        <v>1875</v>
      </c>
    </row>
    <row r="20" spans="2:15" x14ac:dyDescent="0.3">
      <c r="B20" s="7"/>
      <c r="C20" s="7"/>
      <c r="D20" s="7"/>
      <c r="E20" s="7"/>
      <c r="F20" s="450" t="s">
        <v>223</v>
      </c>
      <c r="G20" s="450"/>
      <c r="H20" s="450"/>
      <c r="I20" s="41">
        <f>SUM(I17:I19)</f>
        <v>37225</v>
      </c>
    </row>
    <row r="21" spans="2:15" ht="13.5" thickBot="1" x14ac:dyDescent="0.35"/>
    <row r="22" spans="2:15" ht="13.5" thickBot="1" x14ac:dyDescent="0.35">
      <c r="B22" s="453" t="s">
        <v>210</v>
      </c>
      <c r="C22" s="454"/>
      <c r="D22" s="454"/>
      <c r="E22" s="454"/>
      <c r="F22" s="454"/>
      <c r="G22" s="454"/>
      <c r="H22" s="454"/>
      <c r="I22" s="455"/>
      <c r="K22" s="456"/>
      <c r="L22" s="456"/>
      <c r="M22" s="456"/>
      <c r="N22" s="456"/>
      <c r="O22" s="23"/>
    </row>
    <row r="23" spans="2:15" ht="26" x14ac:dyDescent="0.3">
      <c r="B23" s="448" t="s">
        <v>3</v>
      </c>
      <c r="C23" s="449"/>
      <c r="D23" s="449"/>
      <c r="E23" s="449"/>
      <c r="F23" s="9" t="s">
        <v>25</v>
      </c>
      <c r="G23" s="9" t="s">
        <v>26</v>
      </c>
      <c r="H23" s="9" t="s">
        <v>27</v>
      </c>
      <c r="I23" s="10" t="s">
        <v>28</v>
      </c>
      <c r="K23" s="255"/>
      <c r="L23" s="252"/>
      <c r="M23" s="23"/>
      <c r="N23" s="23"/>
      <c r="O23" s="23"/>
    </row>
    <row r="24" spans="2:15" x14ac:dyDescent="0.3">
      <c r="B24" s="451" t="s">
        <v>211</v>
      </c>
      <c r="C24" s="452"/>
      <c r="D24" s="452"/>
      <c r="E24" s="452"/>
      <c r="F24" s="150">
        <v>20</v>
      </c>
      <c r="G24" s="265" t="s">
        <v>29</v>
      </c>
      <c r="H24" s="90">
        <v>9.9</v>
      </c>
      <c r="I24" s="39">
        <f>F24*H24</f>
        <v>198</v>
      </c>
      <c r="K24" s="23"/>
      <c r="L24" s="23"/>
      <c r="M24" s="23"/>
      <c r="N24" s="23"/>
      <c r="O24" s="23"/>
    </row>
    <row r="25" spans="2:15" x14ac:dyDescent="0.3">
      <c r="B25" s="595" t="s">
        <v>212</v>
      </c>
      <c r="C25" s="452"/>
      <c r="D25" s="452"/>
      <c r="E25" s="452"/>
      <c r="F25" s="150">
        <v>10</v>
      </c>
      <c r="G25" s="265" t="s">
        <v>29</v>
      </c>
      <c r="H25" s="90">
        <v>148.5</v>
      </c>
      <c r="I25" s="39">
        <f>F25*H25</f>
        <v>1485</v>
      </c>
      <c r="K25" s="23"/>
      <c r="L25" s="23"/>
      <c r="M25" s="23"/>
      <c r="N25" s="23"/>
      <c r="O25" s="23"/>
    </row>
    <row r="26" spans="2:15" x14ac:dyDescent="0.3">
      <c r="B26" s="595" t="s">
        <v>213</v>
      </c>
      <c r="C26" s="452"/>
      <c r="D26" s="452"/>
      <c r="E26" s="452"/>
      <c r="F26" s="150">
        <v>8</v>
      </c>
      <c r="G26" s="265" t="s">
        <v>29</v>
      </c>
      <c r="H26" s="90">
        <v>11</v>
      </c>
      <c r="I26" s="39">
        <f>F26*H26</f>
        <v>88</v>
      </c>
    </row>
    <row r="27" spans="2:15" x14ac:dyDescent="0.3">
      <c r="B27" s="595" t="s">
        <v>214</v>
      </c>
      <c r="C27" s="452"/>
      <c r="D27" s="452"/>
      <c r="E27" s="452"/>
      <c r="F27" s="150">
        <v>8</v>
      </c>
      <c r="G27" s="265" t="s">
        <v>29</v>
      </c>
      <c r="H27" s="90">
        <v>22</v>
      </c>
      <c r="I27" s="39">
        <f>H27*F27</f>
        <v>176</v>
      </c>
    </row>
    <row r="28" spans="2:15" x14ac:dyDescent="0.3">
      <c r="B28" s="595" t="s">
        <v>215</v>
      </c>
      <c r="C28" s="452"/>
      <c r="D28" s="452"/>
      <c r="E28" s="452"/>
      <c r="F28" s="150">
        <v>8</v>
      </c>
      <c r="G28" s="265" t="s">
        <v>29</v>
      </c>
      <c r="H28" s="90">
        <v>30.25</v>
      </c>
      <c r="I28" s="39">
        <f>H28*F28</f>
        <v>242</v>
      </c>
    </row>
    <row r="29" spans="2:15" x14ac:dyDescent="0.3">
      <c r="B29" s="591" t="s">
        <v>216</v>
      </c>
      <c r="C29" s="494"/>
      <c r="D29" s="494"/>
      <c r="E29" s="495"/>
      <c r="F29" s="168">
        <v>6</v>
      </c>
      <c r="G29" s="267" t="s">
        <v>29</v>
      </c>
      <c r="H29" s="169">
        <v>16.5</v>
      </c>
      <c r="I29" s="39">
        <f t="shared" ref="I29:I33" si="0">H29*F29</f>
        <v>99</v>
      </c>
    </row>
    <row r="30" spans="2:15" x14ac:dyDescent="0.3">
      <c r="B30" s="591" t="s">
        <v>217</v>
      </c>
      <c r="C30" s="494"/>
      <c r="D30" s="494"/>
      <c r="E30" s="495"/>
      <c r="F30" s="168">
        <v>6</v>
      </c>
      <c r="G30" s="267" t="s">
        <v>29</v>
      </c>
      <c r="H30" s="169">
        <v>27.5</v>
      </c>
      <c r="I30" s="39">
        <f t="shared" si="0"/>
        <v>165</v>
      </c>
    </row>
    <row r="31" spans="2:15" x14ac:dyDescent="0.3">
      <c r="B31" s="592" t="s">
        <v>218</v>
      </c>
      <c r="C31" s="593"/>
      <c r="D31" s="593"/>
      <c r="E31" s="594"/>
      <c r="F31" s="168">
        <v>6</v>
      </c>
      <c r="G31" s="267" t="s">
        <v>29</v>
      </c>
      <c r="H31" s="169">
        <v>42.35</v>
      </c>
      <c r="I31" s="39">
        <f t="shared" si="0"/>
        <v>254.10000000000002</v>
      </c>
    </row>
    <row r="32" spans="2:15" x14ac:dyDescent="0.3">
      <c r="B32" s="592" t="s">
        <v>219</v>
      </c>
      <c r="C32" s="593"/>
      <c r="D32" s="593"/>
      <c r="E32" s="594"/>
      <c r="F32" s="168">
        <v>5</v>
      </c>
      <c r="G32" s="267" t="s">
        <v>29</v>
      </c>
      <c r="H32" s="169">
        <v>110</v>
      </c>
      <c r="I32" s="39">
        <f t="shared" si="0"/>
        <v>550</v>
      </c>
    </row>
    <row r="33" spans="2:21" ht="13.5" thickBot="1" x14ac:dyDescent="0.35">
      <c r="B33" s="496" t="s">
        <v>220</v>
      </c>
      <c r="C33" s="497"/>
      <c r="D33" s="497"/>
      <c r="E33" s="498"/>
      <c r="F33" s="151">
        <v>1</v>
      </c>
      <c r="G33" s="266" t="s">
        <v>29</v>
      </c>
      <c r="H33" s="91">
        <v>99</v>
      </c>
      <c r="I33" s="40">
        <f t="shared" si="0"/>
        <v>99</v>
      </c>
    </row>
    <row r="34" spans="2:21" x14ac:dyDescent="0.3">
      <c r="B34" s="7"/>
      <c r="C34" s="7"/>
      <c r="D34" s="7"/>
      <c r="E34" s="7"/>
      <c r="F34" s="450" t="s">
        <v>39</v>
      </c>
      <c r="G34" s="450"/>
      <c r="H34" s="450"/>
      <c r="I34" s="41">
        <f>SUM(I24:I33)</f>
        <v>3356.1</v>
      </c>
      <c r="P34" s="24"/>
    </row>
    <row r="37" spans="2:21" x14ac:dyDescent="0.3">
      <c r="B37" s="442" t="s">
        <v>48</v>
      </c>
      <c r="C37" s="442"/>
      <c r="D37" s="442"/>
      <c r="E37" s="442"/>
      <c r="F37" s="442"/>
      <c r="G37" s="442"/>
      <c r="H37" s="442"/>
      <c r="I37" s="42">
        <f>I20+I34</f>
        <v>40581.1</v>
      </c>
      <c r="J37" s="11"/>
      <c r="L37" s="11"/>
      <c r="M37" s="11"/>
      <c r="N37" s="11"/>
      <c r="O37" s="11"/>
      <c r="P37" s="25"/>
    </row>
    <row r="38" spans="2:21" x14ac:dyDescent="0.3">
      <c r="B38" s="14"/>
      <c r="C38" s="14"/>
      <c r="D38" s="14"/>
      <c r="E38" s="14"/>
      <c r="F38" s="14"/>
      <c r="G38" s="14"/>
      <c r="H38" s="14"/>
      <c r="I38" s="14"/>
      <c r="J38" s="14"/>
      <c r="K38" s="14"/>
      <c r="L38" s="14"/>
      <c r="M38" s="14"/>
      <c r="N38" s="14"/>
      <c r="O38" s="14"/>
      <c r="P38" s="14"/>
    </row>
    <row r="39" spans="2:21" x14ac:dyDescent="0.3">
      <c r="B39" s="8" t="s">
        <v>202</v>
      </c>
    </row>
    <row r="40" spans="2:21" x14ac:dyDescent="0.3">
      <c r="B40" s="441" t="s">
        <v>221</v>
      </c>
      <c r="C40" s="441"/>
      <c r="D40" s="441"/>
      <c r="E40" s="441"/>
      <c r="F40" s="441"/>
      <c r="G40" s="441"/>
      <c r="H40" s="441"/>
      <c r="I40" s="441"/>
      <c r="J40" s="441"/>
      <c r="K40" s="441"/>
      <c r="L40" s="441"/>
      <c r="M40" s="441"/>
      <c r="N40" s="441"/>
      <c r="O40" s="441"/>
      <c r="P40" s="441"/>
    </row>
    <row r="41" spans="2:21" x14ac:dyDescent="0.3">
      <c r="B41" s="34" t="s">
        <v>222</v>
      </c>
    </row>
    <row r="45" spans="2:21" x14ac:dyDescent="0.3">
      <c r="B45" s="412" t="s">
        <v>35</v>
      </c>
      <c r="C45" s="412"/>
      <c r="D45" s="412"/>
      <c r="E45" s="412"/>
      <c r="F45" s="412"/>
      <c r="G45" s="412"/>
      <c r="H45" s="412"/>
      <c r="I45" s="412"/>
      <c r="J45" s="412"/>
      <c r="K45" s="412"/>
      <c r="L45" s="412"/>
      <c r="M45" s="412"/>
      <c r="N45" s="412"/>
      <c r="O45" s="412"/>
      <c r="P45" s="412"/>
      <c r="Q45" s="412"/>
    </row>
    <row r="46" spans="2:21" x14ac:dyDescent="0.3">
      <c r="B46" s="412" t="s">
        <v>36</v>
      </c>
      <c r="C46" s="412"/>
      <c r="D46" s="412"/>
      <c r="E46" s="412"/>
      <c r="F46" s="412"/>
      <c r="G46" s="412"/>
      <c r="H46" s="412"/>
      <c r="I46" s="412"/>
      <c r="J46" s="412"/>
      <c r="K46" s="412"/>
      <c r="L46" s="412"/>
      <c r="M46" s="412"/>
      <c r="N46" s="412"/>
      <c r="O46" s="412"/>
      <c r="P46" s="412"/>
      <c r="Q46" s="412"/>
    </row>
    <row r="47" spans="2:21" x14ac:dyDescent="0.3">
      <c r="B47" s="412" t="s">
        <v>37</v>
      </c>
      <c r="C47" s="412"/>
      <c r="D47" s="412"/>
      <c r="E47" s="412"/>
      <c r="F47" s="412"/>
      <c r="G47" s="412"/>
      <c r="H47" s="412"/>
      <c r="I47" s="412"/>
      <c r="J47" s="412"/>
      <c r="K47" s="412"/>
      <c r="L47" s="412"/>
      <c r="M47" s="412"/>
      <c r="N47" s="412"/>
      <c r="O47" s="412"/>
      <c r="P47" s="412"/>
      <c r="Q47" s="412"/>
      <c r="R47" s="359"/>
      <c r="S47" s="359"/>
      <c r="T47" s="359"/>
      <c r="U47" s="359"/>
    </row>
    <row r="48" spans="2:21" x14ac:dyDescent="0.3">
      <c r="B48" s="412" t="s">
        <v>19</v>
      </c>
      <c r="C48" s="412"/>
      <c r="D48" s="412"/>
      <c r="E48" s="412"/>
      <c r="F48" s="412"/>
      <c r="G48" s="412"/>
      <c r="H48" s="412"/>
      <c r="I48" s="412"/>
      <c r="J48" s="412"/>
      <c r="K48" s="412"/>
      <c r="L48" s="412"/>
      <c r="M48" s="412"/>
      <c r="N48" s="412"/>
      <c r="O48" s="412"/>
      <c r="P48" s="412"/>
      <c r="Q48" s="412"/>
      <c r="R48" s="420"/>
      <c r="S48" s="420"/>
      <c r="T48" s="420"/>
      <c r="U48" s="420"/>
    </row>
    <row r="49" spans="2:21" x14ac:dyDescent="0.3">
      <c r="B49" s="492" t="s">
        <v>38</v>
      </c>
      <c r="C49" s="492"/>
      <c r="D49" s="492"/>
      <c r="E49" s="492"/>
      <c r="F49" s="492"/>
      <c r="G49" s="492"/>
      <c r="H49" s="492"/>
      <c r="I49" s="492"/>
      <c r="J49" s="492"/>
      <c r="K49" s="492"/>
      <c r="L49" s="492"/>
      <c r="M49" s="492"/>
      <c r="N49" s="492"/>
      <c r="O49" s="492"/>
      <c r="P49" s="492"/>
      <c r="Q49" s="492"/>
      <c r="R49" s="420"/>
      <c r="S49" s="420"/>
      <c r="T49" s="420"/>
      <c r="U49" s="420"/>
    </row>
    <row r="50" spans="2:21" s="95" customFormat="1" x14ac:dyDescent="0.3">
      <c r="B50" s="166"/>
      <c r="C50" s="166"/>
      <c r="D50" s="166"/>
      <c r="E50" s="166"/>
      <c r="F50" s="166"/>
      <c r="G50" s="166"/>
      <c r="H50" s="166"/>
      <c r="I50" s="166"/>
      <c r="J50" s="166"/>
      <c r="K50" s="166"/>
      <c r="L50" s="166"/>
      <c r="M50" s="166"/>
      <c r="N50" s="166"/>
      <c r="O50" s="166"/>
      <c r="P50" s="166"/>
      <c r="R50" s="420"/>
      <c r="S50" s="420"/>
      <c r="T50" s="420"/>
      <c r="U50" s="420"/>
    </row>
    <row r="51" spans="2:21" ht="12.75" customHeight="1" x14ac:dyDescent="0.3">
      <c r="B51" s="413" t="s">
        <v>125</v>
      </c>
      <c r="C51" s="413"/>
      <c r="D51" s="413"/>
      <c r="E51" s="146"/>
      <c r="F51" s="146"/>
      <c r="G51" s="146"/>
      <c r="H51" s="146"/>
      <c r="I51" s="178"/>
      <c r="J51" s="178"/>
      <c r="K51" s="178"/>
      <c r="L51" s="178"/>
      <c r="M51" s="178"/>
      <c r="N51" s="178"/>
      <c r="O51" s="251"/>
      <c r="P51" s="251"/>
      <c r="R51" s="420"/>
      <c r="S51" s="420"/>
      <c r="T51" s="420"/>
      <c r="U51" s="420"/>
    </row>
    <row r="52" spans="2:21" ht="12.75" customHeight="1" x14ac:dyDescent="0.3">
      <c r="B52" s="415" t="s">
        <v>80</v>
      </c>
      <c r="C52" s="415"/>
      <c r="D52" s="415"/>
      <c r="E52" s="146"/>
      <c r="F52" s="146"/>
      <c r="G52" s="146"/>
      <c r="H52" s="146"/>
      <c r="I52" s="178"/>
      <c r="J52" s="178"/>
      <c r="K52" s="178"/>
      <c r="L52" s="178"/>
      <c r="M52" s="178"/>
      <c r="N52" s="178"/>
      <c r="O52" s="251"/>
      <c r="P52" s="251"/>
      <c r="R52" s="420"/>
      <c r="S52" s="420"/>
      <c r="T52" s="420"/>
      <c r="U52" s="420"/>
    </row>
    <row r="53" spans="2:21" ht="12.75" customHeight="1" x14ac:dyDescent="0.3">
      <c r="B53" s="251"/>
      <c r="C53" s="251"/>
      <c r="D53" s="251"/>
      <c r="E53" s="251"/>
      <c r="F53" s="251"/>
      <c r="G53" s="251"/>
      <c r="H53" s="251"/>
      <c r="I53" s="178"/>
      <c r="J53" s="178"/>
      <c r="K53" s="178"/>
      <c r="L53" s="178"/>
      <c r="M53" s="178"/>
      <c r="N53" s="178"/>
      <c r="O53" s="251"/>
      <c r="P53" s="251"/>
      <c r="R53" s="420"/>
      <c r="S53" s="420"/>
      <c r="T53" s="420"/>
      <c r="U53" s="420"/>
    </row>
    <row r="54" spans="2:21" ht="13.5" thickBot="1" x14ac:dyDescent="0.35">
      <c r="R54" s="420"/>
      <c r="S54" s="420"/>
      <c r="T54" s="420"/>
      <c r="U54" s="420"/>
    </row>
    <row r="55" spans="2:21" ht="13.5" thickBot="1" x14ac:dyDescent="0.35">
      <c r="B55" s="453" t="s">
        <v>207</v>
      </c>
      <c r="C55" s="454"/>
      <c r="D55" s="454"/>
      <c r="E55" s="454"/>
      <c r="F55" s="454"/>
      <c r="G55" s="454"/>
      <c r="H55" s="454"/>
      <c r="I55" s="455"/>
    </row>
    <row r="56" spans="2:21" ht="26" x14ac:dyDescent="0.3">
      <c r="B56" s="448" t="s">
        <v>3</v>
      </c>
      <c r="C56" s="449"/>
      <c r="D56" s="449"/>
      <c r="E56" s="449"/>
      <c r="F56" s="9" t="s">
        <v>25</v>
      </c>
      <c r="G56" s="9" t="s">
        <v>26</v>
      </c>
      <c r="H56" s="9" t="s">
        <v>27</v>
      </c>
      <c r="I56" s="10" t="s">
        <v>28</v>
      </c>
    </row>
    <row r="57" spans="2:21" ht="31.5" customHeight="1" x14ac:dyDescent="0.3">
      <c r="B57" s="598"/>
      <c r="C57" s="599"/>
      <c r="D57" s="599"/>
      <c r="E57" s="599"/>
      <c r="F57" s="150"/>
      <c r="G57" s="265" t="s">
        <v>182</v>
      </c>
      <c r="H57" s="90">
        <v>0</v>
      </c>
      <c r="I57" s="39">
        <f>F57*H57</f>
        <v>0</v>
      </c>
    </row>
    <row r="58" spans="2:21" ht="18" customHeight="1" x14ac:dyDescent="0.3">
      <c r="B58" s="451"/>
      <c r="C58" s="452"/>
      <c r="D58" s="452"/>
      <c r="E58" s="452"/>
      <c r="F58" s="150"/>
      <c r="G58" s="265" t="s">
        <v>29</v>
      </c>
      <c r="H58" s="90">
        <v>0</v>
      </c>
      <c r="I58" s="39">
        <f>F58*H58</f>
        <v>0</v>
      </c>
    </row>
    <row r="59" spans="2:21" x14ac:dyDescent="0.3">
      <c r="B59" s="451"/>
      <c r="C59" s="452"/>
      <c r="D59" s="452"/>
      <c r="E59" s="452"/>
      <c r="F59" s="150"/>
      <c r="G59" s="265" t="s">
        <v>29</v>
      </c>
      <c r="H59" s="90">
        <v>0</v>
      </c>
      <c r="I59" s="39">
        <f>F59*H59</f>
        <v>0</v>
      </c>
    </row>
    <row r="60" spans="2:21" ht="13.5" thickBot="1" x14ac:dyDescent="0.35">
      <c r="B60" s="596"/>
      <c r="C60" s="597"/>
      <c r="D60" s="597"/>
      <c r="E60" s="597"/>
      <c r="F60" s="151"/>
      <c r="G60" s="266" t="s">
        <v>29</v>
      </c>
      <c r="H60" s="91">
        <v>0</v>
      </c>
      <c r="I60" s="40">
        <f>H60*F60</f>
        <v>0</v>
      </c>
    </row>
    <row r="61" spans="2:21" x14ac:dyDescent="0.3">
      <c r="B61" s="7"/>
      <c r="C61" s="7"/>
      <c r="D61" s="7"/>
      <c r="E61" s="7"/>
      <c r="F61" s="450" t="s">
        <v>223</v>
      </c>
      <c r="G61" s="450"/>
      <c r="H61" s="450"/>
      <c r="I61" s="41">
        <f>SUM(I57:I60)</f>
        <v>0</v>
      </c>
    </row>
    <row r="62" spans="2:21" ht="13.5" thickBot="1" x14ac:dyDescent="0.35"/>
    <row r="63" spans="2:21" ht="13.5" thickBot="1" x14ac:dyDescent="0.35">
      <c r="B63" s="453" t="s">
        <v>210</v>
      </c>
      <c r="C63" s="454"/>
      <c r="D63" s="454"/>
      <c r="E63" s="454"/>
      <c r="F63" s="454"/>
      <c r="G63" s="454"/>
      <c r="H63" s="454"/>
      <c r="I63" s="455"/>
      <c r="K63" s="456"/>
      <c r="L63" s="456"/>
      <c r="M63" s="456"/>
      <c r="N63" s="456"/>
      <c r="O63" s="23"/>
    </row>
    <row r="64" spans="2:21" ht="26" x14ac:dyDescent="0.3">
      <c r="B64" s="448" t="s">
        <v>3</v>
      </c>
      <c r="C64" s="449"/>
      <c r="D64" s="449"/>
      <c r="E64" s="449"/>
      <c r="F64" s="9" t="s">
        <v>25</v>
      </c>
      <c r="G64" s="9" t="s">
        <v>26</v>
      </c>
      <c r="H64" s="9" t="s">
        <v>27</v>
      </c>
      <c r="I64" s="10" t="s">
        <v>28</v>
      </c>
      <c r="K64" s="255"/>
      <c r="L64" s="252"/>
      <c r="M64" s="23"/>
      <c r="N64" s="23"/>
      <c r="O64" s="23"/>
    </row>
    <row r="65" spans="2:16" x14ac:dyDescent="0.3">
      <c r="B65" s="451"/>
      <c r="C65" s="452"/>
      <c r="D65" s="452"/>
      <c r="E65" s="452"/>
      <c r="F65" s="150"/>
      <c r="G65" s="265" t="s">
        <v>29</v>
      </c>
      <c r="H65" s="90">
        <v>0</v>
      </c>
      <c r="I65" s="39">
        <f>F65*H65</f>
        <v>0</v>
      </c>
      <c r="K65" s="23"/>
      <c r="L65" s="23"/>
      <c r="M65" s="23"/>
      <c r="N65" s="23"/>
      <c r="O65" s="23"/>
    </row>
    <row r="66" spans="2:16" x14ac:dyDescent="0.3">
      <c r="B66" s="595"/>
      <c r="C66" s="452"/>
      <c r="D66" s="452"/>
      <c r="E66" s="452"/>
      <c r="F66" s="150"/>
      <c r="G66" s="265" t="s">
        <v>29</v>
      </c>
      <c r="H66" s="90">
        <v>0</v>
      </c>
      <c r="I66" s="39">
        <f>F66*H66</f>
        <v>0</v>
      </c>
      <c r="K66" s="23"/>
      <c r="L66" s="23"/>
      <c r="M66" s="23"/>
      <c r="N66" s="23"/>
      <c r="O66" s="23"/>
    </row>
    <row r="67" spans="2:16" x14ac:dyDescent="0.3">
      <c r="B67" s="595"/>
      <c r="C67" s="452"/>
      <c r="D67" s="452"/>
      <c r="E67" s="452"/>
      <c r="F67" s="150"/>
      <c r="G67" s="265" t="s">
        <v>29</v>
      </c>
      <c r="H67" s="90">
        <v>0</v>
      </c>
      <c r="I67" s="39">
        <f>F67*H67</f>
        <v>0</v>
      </c>
    </row>
    <row r="68" spans="2:16" x14ac:dyDescent="0.3">
      <c r="B68" s="595"/>
      <c r="C68" s="452"/>
      <c r="D68" s="452"/>
      <c r="E68" s="452"/>
      <c r="F68" s="150"/>
      <c r="G68" s="265" t="s">
        <v>29</v>
      </c>
      <c r="H68" s="90">
        <v>0</v>
      </c>
      <c r="I68" s="39">
        <f>H68*F68</f>
        <v>0</v>
      </c>
    </row>
    <row r="69" spans="2:16" x14ac:dyDescent="0.3">
      <c r="B69" s="595"/>
      <c r="C69" s="452"/>
      <c r="D69" s="452"/>
      <c r="E69" s="452"/>
      <c r="F69" s="150"/>
      <c r="G69" s="265" t="s">
        <v>29</v>
      </c>
      <c r="H69" s="90">
        <v>0</v>
      </c>
      <c r="I69" s="39">
        <f>H69*F69</f>
        <v>0</v>
      </c>
    </row>
    <row r="70" spans="2:16" x14ac:dyDescent="0.3">
      <c r="B70" s="591"/>
      <c r="C70" s="494"/>
      <c r="D70" s="494"/>
      <c r="E70" s="495"/>
      <c r="F70" s="168"/>
      <c r="G70" s="267" t="s">
        <v>29</v>
      </c>
      <c r="H70" s="169">
        <v>0</v>
      </c>
      <c r="I70" s="39">
        <f t="shared" ref="I70:I74" si="1">H70*F70</f>
        <v>0</v>
      </c>
    </row>
    <row r="71" spans="2:16" x14ac:dyDescent="0.3">
      <c r="B71" s="591"/>
      <c r="C71" s="494"/>
      <c r="D71" s="494"/>
      <c r="E71" s="495"/>
      <c r="F71" s="168"/>
      <c r="G71" s="267" t="s">
        <v>29</v>
      </c>
      <c r="H71" s="169">
        <v>0</v>
      </c>
      <c r="I71" s="39">
        <f t="shared" si="1"/>
        <v>0</v>
      </c>
    </row>
    <row r="72" spans="2:16" x14ac:dyDescent="0.3">
      <c r="B72" s="592"/>
      <c r="C72" s="593"/>
      <c r="D72" s="593"/>
      <c r="E72" s="594"/>
      <c r="F72" s="168"/>
      <c r="G72" s="267" t="s">
        <v>29</v>
      </c>
      <c r="H72" s="169">
        <v>0</v>
      </c>
      <c r="I72" s="39">
        <f t="shared" si="1"/>
        <v>0</v>
      </c>
    </row>
    <row r="73" spans="2:16" x14ac:dyDescent="0.3">
      <c r="B73" s="592"/>
      <c r="C73" s="593"/>
      <c r="D73" s="593"/>
      <c r="E73" s="594"/>
      <c r="F73" s="168"/>
      <c r="G73" s="267" t="s">
        <v>29</v>
      </c>
      <c r="H73" s="169">
        <v>0</v>
      </c>
      <c r="I73" s="39">
        <f t="shared" si="1"/>
        <v>0</v>
      </c>
    </row>
    <row r="74" spans="2:16" ht="13.5" thickBot="1" x14ac:dyDescent="0.35">
      <c r="B74" s="496"/>
      <c r="C74" s="497"/>
      <c r="D74" s="497"/>
      <c r="E74" s="498"/>
      <c r="F74" s="151"/>
      <c r="G74" s="266" t="s">
        <v>29</v>
      </c>
      <c r="H74" s="91">
        <v>0</v>
      </c>
      <c r="I74" s="40">
        <f t="shared" si="1"/>
        <v>0</v>
      </c>
    </row>
    <row r="75" spans="2:16" x14ac:dyDescent="0.3">
      <c r="B75" s="7"/>
      <c r="C75" s="7"/>
      <c r="D75" s="7"/>
      <c r="E75" s="7"/>
      <c r="F75" s="450" t="s">
        <v>39</v>
      </c>
      <c r="G75" s="450"/>
      <c r="H75" s="450"/>
      <c r="I75" s="41">
        <f>SUM(I65:I74)</f>
        <v>0</v>
      </c>
      <c r="P75" s="24"/>
    </row>
    <row r="78" spans="2:16" x14ac:dyDescent="0.3">
      <c r="B78" s="442" t="s">
        <v>48</v>
      </c>
      <c r="C78" s="442"/>
      <c r="D78" s="442"/>
      <c r="E78" s="442"/>
      <c r="F78" s="442"/>
      <c r="G78" s="442"/>
      <c r="H78" s="442"/>
      <c r="I78" s="42">
        <f>I61+I75</f>
        <v>0</v>
      </c>
      <c r="J78" s="11"/>
      <c r="L78" s="11"/>
      <c r="M78" s="11"/>
      <c r="N78" s="11"/>
      <c r="O78" s="11"/>
      <c r="P78" s="25"/>
    </row>
    <row r="79" spans="2:16" x14ac:dyDescent="0.3">
      <c r="B79" s="14"/>
      <c r="C79" s="14"/>
      <c r="D79" s="14"/>
      <c r="E79" s="14"/>
      <c r="F79" s="14"/>
      <c r="G79" s="14"/>
      <c r="H79" s="14"/>
      <c r="I79" s="14"/>
      <c r="J79" s="14"/>
      <c r="K79" s="14"/>
      <c r="L79" s="14"/>
      <c r="M79" s="14"/>
      <c r="N79" s="14"/>
      <c r="O79" s="14"/>
      <c r="P79" s="14"/>
    </row>
    <row r="80" spans="2:16" x14ac:dyDescent="0.3">
      <c r="B80" s="8" t="s">
        <v>202</v>
      </c>
    </row>
    <row r="81" spans="2:16" x14ac:dyDescent="0.3">
      <c r="B81" s="441" t="s">
        <v>221</v>
      </c>
      <c r="C81" s="441"/>
      <c r="D81" s="441"/>
      <c r="E81" s="441"/>
      <c r="F81" s="441"/>
      <c r="G81" s="441"/>
      <c r="H81" s="441"/>
      <c r="I81" s="441"/>
      <c r="J81" s="441"/>
      <c r="K81" s="441"/>
      <c r="L81" s="441"/>
      <c r="M81" s="441"/>
      <c r="N81" s="441"/>
      <c r="O81" s="441"/>
      <c r="P81" s="441"/>
    </row>
    <row r="82" spans="2:16" x14ac:dyDescent="0.3">
      <c r="B82" s="34" t="s">
        <v>222</v>
      </c>
    </row>
  </sheetData>
  <mergeCells count="65">
    <mergeCell ref="B8:Q8"/>
    <mergeCell ref="R8:U14"/>
    <mergeCell ref="B9:Q9"/>
    <mergeCell ref="B11:D11"/>
    <mergeCell ref="I11:N13"/>
    <mergeCell ref="B12:D12"/>
    <mergeCell ref="B3:Q3"/>
    <mergeCell ref="B5:Q5"/>
    <mergeCell ref="B6:Q6"/>
    <mergeCell ref="B7:Q7"/>
    <mergeCell ref="R7:U7"/>
    <mergeCell ref="B17:E17"/>
    <mergeCell ref="B18:E18"/>
    <mergeCell ref="B15:I15"/>
    <mergeCell ref="B16:E16"/>
    <mergeCell ref="B27:E27"/>
    <mergeCell ref="B28:E28"/>
    <mergeCell ref="B22:I22"/>
    <mergeCell ref="K22:N22"/>
    <mergeCell ref="B19:E19"/>
    <mergeCell ref="F20:H20"/>
    <mergeCell ref="B23:E23"/>
    <mergeCell ref="B24:E24"/>
    <mergeCell ref="B25:E25"/>
    <mergeCell ref="B26:E26"/>
    <mergeCell ref="B58:E58"/>
    <mergeCell ref="B59:E59"/>
    <mergeCell ref="B45:Q45"/>
    <mergeCell ref="B46:Q46"/>
    <mergeCell ref="B47:Q47"/>
    <mergeCell ref="B48:Q48"/>
    <mergeCell ref="B49:Q49"/>
    <mergeCell ref="B51:D51"/>
    <mergeCell ref="B57:E57"/>
    <mergeCell ref="B52:D52"/>
    <mergeCell ref="B63:I63"/>
    <mergeCell ref="K63:N63"/>
    <mergeCell ref="B64:E64"/>
    <mergeCell ref="B65:E65"/>
    <mergeCell ref="B60:E60"/>
    <mergeCell ref="F61:H61"/>
    <mergeCell ref="B69:E69"/>
    <mergeCell ref="B70:E70"/>
    <mergeCell ref="B71:E71"/>
    <mergeCell ref="B66:E66"/>
    <mergeCell ref="B67:E67"/>
    <mergeCell ref="B68:E68"/>
    <mergeCell ref="B78:H78"/>
    <mergeCell ref="B81:P81"/>
    <mergeCell ref="B72:E72"/>
    <mergeCell ref="B73:E73"/>
    <mergeCell ref="B74:E74"/>
    <mergeCell ref="F75:H75"/>
    <mergeCell ref="R47:U47"/>
    <mergeCell ref="R48:U54"/>
    <mergeCell ref="B55:I55"/>
    <mergeCell ref="B56:E56"/>
    <mergeCell ref="B29:E29"/>
    <mergeCell ref="B30:E30"/>
    <mergeCell ref="B33:E33"/>
    <mergeCell ref="F34:H34"/>
    <mergeCell ref="B40:P40"/>
    <mergeCell ref="B31:E31"/>
    <mergeCell ref="B32:E32"/>
    <mergeCell ref="B37:H37"/>
  </mergeCells>
  <printOptions horizontalCentered="1"/>
  <pageMargins left="0.7" right="0.7" top="0.75" bottom="0.75" header="0.3" footer="0.3"/>
  <pageSetup scale="45" orientation="portrait" r:id="rId1"/>
  <rowBreaks count="1" manualBreakCount="1">
    <brk id="42"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1C8CA-2A0B-4CC3-A9DC-8FE3DC0889AB}">
  <dimension ref="A1:N84"/>
  <sheetViews>
    <sheetView zoomScale="70" zoomScaleNormal="70" workbookViewId="0">
      <selection activeCell="B43" sqref="B43"/>
    </sheetView>
  </sheetViews>
  <sheetFormatPr defaultRowHeight="14.5" x14ac:dyDescent="0.35"/>
  <cols>
    <col min="2" max="7" width="24.54296875" customWidth="1"/>
    <col min="9" max="9" width="41.1796875" bestFit="1" customWidth="1"/>
  </cols>
  <sheetData>
    <row r="1" spans="2:13" ht="21" x14ac:dyDescent="0.5">
      <c r="B1" s="104" t="s">
        <v>78</v>
      </c>
      <c r="C1" s="105"/>
      <c r="D1" s="105"/>
      <c r="E1" s="105"/>
      <c r="F1" s="105"/>
      <c r="G1" s="105"/>
    </row>
    <row r="2" spans="2:13" s="75" customFormat="1" ht="220" customHeight="1" x14ac:dyDescent="0.35">
      <c r="B2" s="537" t="s">
        <v>97</v>
      </c>
      <c r="C2" s="538"/>
      <c r="D2" s="538"/>
      <c r="E2" s="538"/>
      <c r="F2" s="538"/>
      <c r="G2" s="538"/>
    </row>
    <row r="3" spans="2:13" s="75" customFormat="1" ht="21" x14ac:dyDescent="0.5">
      <c r="B3" s="610" t="s">
        <v>79</v>
      </c>
      <c r="C3" s="611"/>
      <c r="D3" s="106"/>
      <c r="E3" s="534" t="s">
        <v>96</v>
      </c>
      <c r="F3" s="535"/>
      <c r="G3" s="535"/>
    </row>
    <row r="4" spans="2:13" ht="21" x14ac:dyDescent="0.5">
      <c r="B4" s="612" t="s">
        <v>80</v>
      </c>
      <c r="C4" s="613"/>
      <c r="D4" s="105"/>
      <c r="E4" s="535"/>
      <c r="F4" s="535"/>
      <c r="G4" s="535"/>
    </row>
    <row r="5" spans="2:13" ht="21" x14ac:dyDescent="0.5">
      <c r="B5" s="105"/>
      <c r="C5" s="105"/>
      <c r="D5" s="105"/>
      <c r="E5" s="105"/>
      <c r="F5" s="105"/>
      <c r="G5" s="105"/>
    </row>
    <row r="6" spans="2:13" ht="21" x14ac:dyDescent="0.5">
      <c r="B6" s="605" t="s">
        <v>35</v>
      </c>
      <c r="C6" s="606"/>
      <c r="D6" s="606"/>
      <c r="E6" s="606"/>
      <c r="F6" s="606"/>
      <c r="G6" s="606"/>
      <c r="J6" s="97"/>
      <c r="K6" s="97"/>
      <c r="L6" s="97"/>
      <c r="M6" s="97"/>
    </row>
    <row r="7" spans="2:13" ht="21" x14ac:dyDescent="0.5">
      <c r="B7" s="605" t="s">
        <v>36</v>
      </c>
      <c r="C7" s="606"/>
      <c r="D7" s="606"/>
      <c r="E7" s="606"/>
      <c r="F7" s="606"/>
      <c r="G7" s="606"/>
      <c r="J7" s="97"/>
      <c r="K7" s="97"/>
      <c r="L7" s="97"/>
      <c r="M7" s="97"/>
    </row>
    <row r="8" spans="2:13" ht="21" x14ac:dyDescent="0.5">
      <c r="B8" s="605" t="s">
        <v>37</v>
      </c>
      <c r="C8" s="606"/>
      <c r="D8" s="606"/>
      <c r="E8" s="606"/>
      <c r="F8" s="606"/>
      <c r="G8" s="606"/>
      <c r="H8" s="97"/>
      <c r="I8" s="97"/>
      <c r="J8" s="97"/>
      <c r="K8" s="97"/>
      <c r="L8" s="97"/>
      <c r="M8" s="97"/>
    </row>
    <row r="9" spans="2:13" ht="21" x14ac:dyDescent="0.5">
      <c r="B9" s="605" t="s">
        <v>19</v>
      </c>
      <c r="C9" s="606"/>
      <c r="D9" s="606"/>
      <c r="E9" s="606"/>
      <c r="F9" s="606"/>
      <c r="G9" s="606"/>
      <c r="H9" s="97"/>
      <c r="J9" s="97"/>
      <c r="K9" s="97"/>
      <c r="L9" s="97"/>
      <c r="M9" s="97"/>
    </row>
    <row r="10" spans="2:13" ht="21" x14ac:dyDescent="0.5">
      <c r="B10" s="605" t="s">
        <v>38</v>
      </c>
      <c r="C10" s="606"/>
      <c r="D10" s="606"/>
      <c r="E10" s="606"/>
      <c r="F10" s="606"/>
      <c r="G10" s="606"/>
      <c r="H10" s="97"/>
      <c r="J10" s="97"/>
      <c r="K10" s="97"/>
      <c r="L10" s="97"/>
      <c r="M10" s="97"/>
    </row>
    <row r="11" spans="2:13" ht="21" x14ac:dyDescent="0.5">
      <c r="B11" s="107"/>
      <c r="C11" s="108"/>
      <c r="D11" s="108"/>
      <c r="E11" s="108"/>
      <c r="F11" s="108"/>
      <c r="G11" s="108"/>
      <c r="H11" s="97"/>
      <c r="I11" s="97"/>
      <c r="J11" s="97"/>
      <c r="K11" s="97"/>
      <c r="L11" s="97"/>
      <c r="M11" s="97"/>
    </row>
    <row r="12" spans="2:13" ht="21" x14ac:dyDescent="0.5">
      <c r="B12" s="607" t="s">
        <v>81</v>
      </c>
      <c r="C12" s="607"/>
      <c r="D12" s="607"/>
      <c r="E12" s="607"/>
      <c r="F12" s="607"/>
      <c r="G12" s="607"/>
    </row>
    <row r="13" spans="2:13" s="75" customFormat="1" ht="42" x14ac:dyDescent="0.5">
      <c r="B13" s="109" t="s">
        <v>58</v>
      </c>
      <c r="C13" s="109" t="s">
        <v>65</v>
      </c>
      <c r="D13" s="109" t="s">
        <v>82</v>
      </c>
      <c r="E13" s="109" t="s">
        <v>63</v>
      </c>
      <c r="F13" s="109" t="s">
        <v>61</v>
      </c>
      <c r="G13" s="109" t="s">
        <v>64</v>
      </c>
    </row>
    <row r="14" spans="2:13" s="75" customFormat="1" ht="42" x14ac:dyDescent="0.5">
      <c r="B14" s="110">
        <v>2.5</v>
      </c>
      <c r="C14" s="111" t="s">
        <v>83</v>
      </c>
      <c r="D14" s="111">
        <v>70</v>
      </c>
      <c r="E14" s="111">
        <v>70</v>
      </c>
      <c r="F14" s="111">
        <v>65</v>
      </c>
      <c r="G14" s="111">
        <v>5</v>
      </c>
    </row>
    <row r="15" spans="2:13" s="75" customFormat="1" ht="21" x14ac:dyDescent="0.5">
      <c r="B15" s="110">
        <v>4</v>
      </c>
      <c r="C15" s="111" t="s">
        <v>66</v>
      </c>
      <c r="D15" s="111">
        <v>130</v>
      </c>
      <c r="E15" s="111">
        <v>130</v>
      </c>
      <c r="F15" s="111">
        <v>125</v>
      </c>
      <c r="G15" s="111">
        <v>5</v>
      </c>
    </row>
    <row r="16" spans="2:13" s="75" customFormat="1" ht="42" x14ac:dyDescent="0.5">
      <c r="B16" s="110">
        <v>1</v>
      </c>
      <c r="C16" s="111" t="s">
        <v>84</v>
      </c>
      <c r="D16" s="111">
        <v>10</v>
      </c>
      <c r="E16" s="111">
        <v>10</v>
      </c>
      <c r="F16" s="111">
        <v>0</v>
      </c>
      <c r="G16" s="111">
        <v>10</v>
      </c>
    </row>
    <row r="17" spans="2:7" s="75" customFormat="1" ht="21" x14ac:dyDescent="0.5">
      <c r="B17" s="110">
        <v>3</v>
      </c>
      <c r="C17" s="111" t="s">
        <v>85</v>
      </c>
      <c r="D17" s="111">
        <v>30</v>
      </c>
      <c r="E17" s="111">
        <v>30</v>
      </c>
      <c r="F17" s="111">
        <v>3</v>
      </c>
      <c r="G17" s="111">
        <v>0</v>
      </c>
    </row>
    <row r="18" spans="2:7" s="75" customFormat="1" ht="21" x14ac:dyDescent="0.5">
      <c r="B18" s="110">
        <v>0</v>
      </c>
      <c r="C18" s="111"/>
      <c r="D18" s="111"/>
      <c r="E18" s="111"/>
      <c r="F18" s="111"/>
      <c r="G18" s="111"/>
    </row>
    <row r="19" spans="2:7" s="75" customFormat="1" ht="21" x14ac:dyDescent="0.5">
      <c r="B19" s="110">
        <v>0</v>
      </c>
      <c r="C19" s="111"/>
      <c r="D19" s="111"/>
      <c r="E19" s="111"/>
      <c r="F19" s="111"/>
      <c r="G19" s="111"/>
    </row>
    <row r="20" spans="2:7" s="75" customFormat="1" ht="21" x14ac:dyDescent="0.5">
      <c r="B20" s="110">
        <v>0</v>
      </c>
      <c r="C20" s="111"/>
      <c r="D20" s="111"/>
      <c r="E20" s="111"/>
      <c r="F20" s="111"/>
      <c r="G20" s="111"/>
    </row>
    <row r="21" spans="2:7" s="75" customFormat="1" ht="21" x14ac:dyDescent="0.5">
      <c r="B21" s="110">
        <v>0</v>
      </c>
      <c r="C21" s="111"/>
      <c r="D21" s="111"/>
      <c r="E21" s="111"/>
      <c r="F21" s="111"/>
      <c r="G21" s="111"/>
    </row>
    <row r="22" spans="2:7" ht="21" x14ac:dyDescent="0.5">
      <c r="B22" s="608" t="s">
        <v>86</v>
      </c>
      <c r="C22" s="609"/>
      <c r="D22" s="112">
        <f>SUM(D14:D21)</f>
        <v>240</v>
      </c>
      <c r="E22" s="112">
        <f>SUM(E14:E21)</f>
        <v>240</v>
      </c>
      <c r="F22" s="112">
        <f t="shared" ref="F22:G22" si="0">SUM(F14:F21)</f>
        <v>193</v>
      </c>
      <c r="G22" s="112">
        <f t="shared" si="0"/>
        <v>20</v>
      </c>
    </row>
    <row r="23" spans="2:7" ht="21" x14ac:dyDescent="0.5">
      <c r="B23" s="113"/>
      <c r="C23" s="113"/>
      <c r="D23" s="108"/>
      <c r="E23" s="108"/>
      <c r="F23" s="108"/>
      <c r="G23" s="108"/>
    </row>
    <row r="24" spans="2:7" ht="21" x14ac:dyDescent="0.5">
      <c r="B24" s="105" t="s">
        <v>87</v>
      </c>
      <c r="C24" s="105"/>
      <c r="D24" s="105"/>
      <c r="E24" s="105"/>
      <c r="F24" s="105"/>
      <c r="G24" s="105"/>
    </row>
    <row r="25" spans="2:7" s="75" customFormat="1" ht="84" x14ac:dyDescent="0.5">
      <c r="B25" s="601" t="s">
        <v>21</v>
      </c>
      <c r="C25" s="602"/>
      <c r="D25" s="109" t="s">
        <v>76</v>
      </c>
      <c r="E25" s="109" t="s">
        <v>72</v>
      </c>
      <c r="F25" s="109" t="s">
        <v>69</v>
      </c>
      <c r="G25" s="109" t="s">
        <v>70</v>
      </c>
    </row>
    <row r="26" spans="2:7" ht="21" x14ac:dyDescent="0.5">
      <c r="B26" s="600" t="s">
        <v>68</v>
      </c>
      <c r="C26" s="600"/>
      <c r="D26" s="115">
        <v>30</v>
      </c>
      <c r="E26" s="116">
        <f>CEILING(E22/D26,0.5)</f>
        <v>8</v>
      </c>
      <c r="F26" s="116">
        <f>ROUNDDOWN(E26,0)</f>
        <v>8</v>
      </c>
      <c r="G26" s="116">
        <f>ROUNDUP(E26-F26,0)</f>
        <v>0</v>
      </c>
    </row>
    <row r="27" spans="2:7" ht="21" x14ac:dyDescent="0.5">
      <c r="B27" s="600" t="s">
        <v>61</v>
      </c>
      <c r="C27" s="600"/>
      <c r="D27" s="115">
        <v>8</v>
      </c>
      <c r="E27" s="116">
        <f>_xlfn.CEILING.MATH(F22/D27,0.5)</f>
        <v>24.5</v>
      </c>
      <c r="F27" s="116">
        <f>ROUNDDOWN(E27,0)</f>
        <v>24</v>
      </c>
      <c r="G27" s="116">
        <f>ROUNDUP(E27-F27,0)</f>
        <v>1</v>
      </c>
    </row>
    <row r="28" spans="2:7" ht="21" x14ac:dyDescent="0.5">
      <c r="B28" s="600" t="s">
        <v>60</v>
      </c>
      <c r="C28" s="600"/>
      <c r="D28" s="115">
        <v>30</v>
      </c>
      <c r="E28" s="116">
        <f>_xlfn.CEILING.MATH(G22/D28,0.5)</f>
        <v>1</v>
      </c>
      <c r="F28" s="116">
        <f>ROUNDDOWN(E28,0)</f>
        <v>1</v>
      </c>
      <c r="G28" s="116">
        <f>ROUNDUP(E28-F28,0)</f>
        <v>0</v>
      </c>
    </row>
    <row r="29" spans="2:7" ht="21" x14ac:dyDescent="0.5">
      <c r="B29" s="108"/>
      <c r="C29" s="108"/>
      <c r="D29" s="117"/>
      <c r="E29" s="118"/>
      <c r="F29" s="118"/>
      <c r="G29" s="118"/>
    </row>
    <row r="30" spans="2:7" ht="21" x14ac:dyDescent="0.5">
      <c r="B30" s="105" t="s">
        <v>88</v>
      </c>
      <c r="C30" s="105"/>
      <c r="D30" s="105"/>
      <c r="E30" s="105"/>
      <c r="F30" s="105"/>
      <c r="G30" s="105"/>
    </row>
    <row r="31" spans="2:7" ht="21" x14ac:dyDescent="0.5">
      <c r="B31" s="603" t="s">
        <v>21</v>
      </c>
      <c r="C31" s="604"/>
      <c r="D31" s="112" t="s">
        <v>59</v>
      </c>
      <c r="E31" s="112" t="s">
        <v>67</v>
      </c>
      <c r="F31" s="105"/>
      <c r="G31" s="105"/>
    </row>
    <row r="32" spans="2:7" ht="21" x14ac:dyDescent="0.5">
      <c r="B32" s="600" t="s">
        <v>74</v>
      </c>
      <c r="C32" s="600"/>
      <c r="D32" s="119">
        <v>800</v>
      </c>
      <c r="E32" s="120">
        <f>D32*F26</f>
        <v>6400</v>
      </c>
      <c r="F32" s="105"/>
      <c r="G32" s="105"/>
    </row>
    <row r="33" spans="1:14" ht="21" x14ac:dyDescent="0.5">
      <c r="B33" s="600" t="s">
        <v>75</v>
      </c>
      <c r="C33" s="600"/>
      <c r="D33" s="121">
        <v>400</v>
      </c>
      <c r="E33" s="122">
        <f>D33*G26</f>
        <v>0</v>
      </c>
      <c r="F33" s="105"/>
      <c r="G33" s="105"/>
    </row>
    <row r="34" spans="1:14" ht="21" x14ac:dyDescent="0.5">
      <c r="B34" s="600" t="s">
        <v>89</v>
      </c>
      <c r="C34" s="600"/>
      <c r="D34" s="121">
        <v>1200</v>
      </c>
      <c r="E34" s="122">
        <f>D34*F27</f>
        <v>28800</v>
      </c>
      <c r="F34" s="105"/>
      <c r="G34" s="105"/>
    </row>
    <row r="35" spans="1:14" ht="21" x14ac:dyDescent="0.5">
      <c r="B35" s="600" t="s">
        <v>90</v>
      </c>
      <c r="C35" s="600"/>
      <c r="D35" s="121">
        <v>600</v>
      </c>
      <c r="E35" s="122">
        <f>D35*G27</f>
        <v>600</v>
      </c>
      <c r="F35" s="105"/>
      <c r="G35" s="105"/>
    </row>
    <row r="36" spans="1:14" ht="21" x14ac:dyDescent="0.5">
      <c r="B36" s="600" t="s">
        <v>91</v>
      </c>
      <c r="C36" s="600"/>
      <c r="D36" s="121">
        <v>400</v>
      </c>
      <c r="E36" s="122">
        <f>D36*F28</f>
        <v>400</v>
      </c>
      <c r="F36" s="105"/>
      <c r="G36" s="105"/>
    </row>
    <row r="37" spans="1:14" ht="21" x14ac:dyDescent="0.5">
      <c r="B37" s="600" t="s">
        <v>92</v>
      </c>
      <c r="C37" s="600"/>
      <c r="D37" s="121">
        <v>200</v>
      </c>
      <c r="E37" s="122">
        <f>D37*G28</f>
        <v>0</v>
      </c>
      <c r="F37" s="105"/>
      <c r="G37" s="105"/>
    </row>
    <row r="38" spans="1:14" ht="21" x14ac:dyDescent="0.5">
      <c r="B38" s="600" t="s">
        <v>71</v>
      </c>
      <c r="C38" s="600"/>
      <c r="D38" s="122" t="s">
        <v>62</v>
      </c>
      <c r="E38" s="122">
        <f>SUM(E32:E37)</f>
        <v>36200</v>
      </c>
      <c r="F38" s="105"/>
      <c r="G38" s="105"/>
    </row>
    <row r="40" spans="1:14" ht="18.5" x14ac:dyDescent="0.45">
      <c r="B40" s="123" t="s">
        <v>73</v>
      </c>
    </row>
    <row r="41" spans="1:14" ht="18.5" x14ac:dyDescent="0.45">
      <c r="B41" s="124" t="s">
        <v>93</v>
      </c>
      <c r="C41" s="98"/>
      <c r="D41" s="98"/>
      <c r="E41" s="98"/>
      <c r="F41" s="98"/>
      <c r="G41" s="98"/>
      <c r="H41" s="98"/>
      <c r="I41" s="98"/>
      <c r="J41" s="98"/>
      <c r="K41" s="98"/>
      <c r="L41" s="98"/>
      <c r="M41" s="98"/>
      <c r="N41" s="98"/>
    </row>
    <row r="42" spans="1:14" ht="18.5" x14ac:dyDescent="0.45">
      <c r="B42" s="124" t="s">
        <v>246</v>
      </c>
      <c r="C42" s="124"/>
      <c r="D42" s="124"/>
      <c r="E42" s="124"/>
      <c r="F42" s="124"/>
      <c r="G42" s="124"/>
      <c r="H42" s="98"/>
      <c r="I42" s="98"/>
      <c r="J42" s="98"/>
      <c r="K42" s="98"/>
      <c r="L42" s="98"/>
      <c r="M42" s="98"/>
      <c r="N42" s="98"/>
    </row>
    <row r="43" spans="1:14" ht="18.5" x14ac:dyDescent="0.45">
      <c r="B43" s="125" t="s">
        <v>95</v>
      </c>
    </row>
    <row r="44" spans="1:14" ht="21" x14ac:dyDescent="0.5">
      <c r="A44" s="75"/>
      <c r="B44" s="610" t="s">
        <v>79</v>
      </c>
      <c r="C44" s="611"/>
      <c r="D44" s="106"/>
      <c r="E44" s="106"/>
      <c r="F44" s="106"/>
      <c r="G44" s="106"/>
    </row>
    <row r="45" spans="1:14" ht="21" x14ac:dyDescent="0.5">
      <c r="B45" s="612" t="s">
        <v>80</v>
      </c>
      <c r="C45" s="613"/>
      <c r="D45" s="105"/>
      <c r="E45" s="105"/>
      <c r="F45" s="105"/>
      <c r="G45" s="105"/>
    </row>
    <row r="46" spans="1:14" ht="21" x14ac:dyDescent="0.5">
      <c r="B46" s="105"/>
      <c r="C46" s="105"/>
      <c r="D46" s="105"/>
      <c r="E46" s="105"/>
      <c r="F46" s="105"/>
      <c r="G46" s="105"/>
    </row>
    <row r="47" spans="1:14" ht="21" x14ac:dyDescent="0.5">
      <c r="B47" s="605" t="s">
        <v>35</v>
      </c>
      <c r="C47" s="606"/>
      <c r="D47" s="606"/>
      <c r="E47" s="606"/>
      <c r="F47" s="606"/>
      <c r="G47" s="606"/>
    </row>
    <row r="48" spans="1:14" ht="21" x14ac:dyDescent="0.5">
      <c r="B48" s="605" t="s">
        <v>36</v>
      </c>
      <c r="C48" s="606"/>
      <c r="D48" s="606"/>
      <c r="E48" s="606"/>
      <c r="F48" s="606"/>
      <c r="G48" s="606"/>
    </row>
    <row r="49" spans="1:7" ht="21" x14ac:dyDescent="0.5">
      <c r="B49" s="605" t="s">
        <v>37</v>
      </c>
      <c r="C49" s="606"/>
      <c r="D49" s="606"/>
      <c r="E49" s="606"/>
      <c r="F49" s="606"/>
      <c r="G49" s="606"/>
    </row>
    <row r="50" spans="1:7" ht="21" x14ac:dyDescent="0.5">
      <c r="B50" s="605" t="s">
        <v>19</v>
      </c>
      <c r="C50" s="606"/>
      <c r="D50" s="606"/>
      <c r="E50" s="606"/>
      <c r="F50" s="606"/>
      <c r="G50" s="606"/>
    </row>
    <row r="51" spans="1:7" ht="21" x14ac:dyDescent="0.5">
      <c r="B51" s="605" t="s">
        <v>38</v>
      </c>
      <c r="C51" s="606"/>
      <c r="D51" s="606"/>
      <c r="E51" s="606"/>
      <c r="F51" s="606"/>
      <c r="G51" s="606"/>
    </row>
    <row r="52" spans="1:7" ht="21" x14ac:dyDescent="0.5">
      <c r="B52" s="107"/>
      <c r="C52" s="108"/>
      <c r="D52" s="108"/>
      <c r="E52" s="108"/>
      <c r="F52" s="108"/>
      <c r="G52" s="108"/>
    </row>
    <row r="53" spans="1:7" ht="21" x14ac:dyDescent="0.5">
      <c r="B53" s="607" t="s">
        <v>81</v>
      </c>
      <c r="C53" s="607"/>
      <c r="D53" s="607"/>
      <c r="E53" s="607"/>
      <c r="F53" s="607"/>
      <c r="G53" s="607"/>
    </row>
    <row r="54" spans="1:7" ht="42" x14ac:dyDescent="0.5">
      <c r="A54" s="75"/>
      <c r="B54" s="109" t="s">
        <v>58</v>
      </c>
      <c r="C54" s="109" t="s">
        <v>65</v>
      </c>
      <c r="D54" s="109" t="s">
        <v>82</v>
      </c>
      <c r="E54" s="109" t="s">
        <v>63</v>
      </c>
      <c r="F54" s="109" t="s">
        <v>61</v>
      </c>
      <c r="G54" s="109" t="s">
        <v>64</v>
      </c>
    </row>
    <row r="55" spans="1:7" ht="21" x14ac:dyDescent="0.5">
      <c r="A55" s="75"/>
      <c r="B55" s="110">
        <v>0</v>
      </c>
      <c r="C55" s="111"/>
      <c r="D55" s="111"/>
      <c r="E55" s="111"/>
      <c r="F55" s="111"/>
      <c r="G55" s="111"/>
    </row>
    <row r="56" spans="1:7" ht="21" x14ac:dyDescent="0.5">
      <c r="A56" s="75"/>
      <c r="B56" s="110">
        <v>0</v>
      </c>
      <c r="C56" s="111"/>
      <c r="D56" s="111"/>
      <c r="E56" s="111"/>
      <c r="F56" s="111"/>
      <c r="G56" s="111"/>
    </row>
    <row r="57" spans="1:7" ht="21" x14ac:dyDescent="0.5">
      <c r="A57" s="75"/>
      <c r="B57" s="110">
        <v>0</v>
      </c>
      <c r="C57" s="111"/>
      <c r="D57" s="111"/>
      <c r="E57" s="111"/>
      <c r="F57" s="111"/>
      <c r="G57" s="111"/>
    </row>
    <row r="58" spans="1:7" ht="21" x14ac:dyDescent="0.5">
      <c r="A58" s="75"/>
      <c r="B58" s="110">
        <v>0</v>
      </c>
      <c r="C58" s="111"/>
      <c r="D58" s="111"/>
      <c r="E58" s="111"/>
      <c r="F58" s="111"/>
      <c r="G58" s="111"/>
    </row>
    <row r="59" spans="1:7" ht="21" x14ac:dyDescent="0.5">
      <c r="A59" s="75"/>
      <c r="B59" s="110">
        <v>0</v>
      </c>
      <c r="C59" s="111"/>
      <c r="D59" s="111"/>
      <c r="E59" s="111"/>
      <c r="F59" s="111"/>
      <c r="G59" s="111"/>
    </row>
    <row r="60" spans="1:7" ht="21" x14ac:dyDescent="0.5">
      <c r="A60" s="75"/>
      <c r="B60" s="110">
        <v>0</v>
      </c>
      <c r="C60" s="111"/>
      <c r="D60" s="111"/>
      <c r="E60" s="111"/>
      <c r="F60" s="111"/>
      <c r="G60" s="111"/>
    </row>
    <row r="61" spans="1:7" ht="21" x14ac:dyDescent="0.5">
      <c r="A61" s="75"/>
      <c r="B61" s="110">
        <v>0</v>
      </c>
      <c r="C61" s="111"/>
      <c r="D61" s="111"/>
      <c r="E61" s="111"/>
      <c r="F61" s="111"/>
      <c r="G61" s="111"/>
    </row>
    <row r="62" spans="1:7" ht="21" x14ac:dyDescent="0.5">
      <c r="A62" s="75"/>
      <c r="B62" s="110">
        <v>0</v>
      </c>
      <c r="C62" s="111"/>
      <c r="D62" s="111"/>
      <c r="E62" s="111"/>
      <c r="F62" s="111"/>
      <c r="G62" s="111"/>
    </row>
    <row r="63" spans="1:7" ht="21" x14ac:dyDescent="0.5">
      <c r="B63" s="608" t="s">
        <v>86</v>
      </c>
      <c r="C63" s="609"/>
      <c r="D63" s="114">
        <f>SUM(D55:D62)</f>
        <v>0</v>
      </c>
      <c r="E63" s="114">
        <f>SUM(E55:E62)</f>
        <v>0</v>
      </c>
      <c r="F63" s="114">
        <f t="shared" ref="F63:G63" si="1">SUM(F55:F62)</f>
        <v>0</v>
      </c>
      <c r="G63" s="114">
        <f t="shared" si="1"/>
        <v>0</v>
      </c>
    </row>
    <row r="64" spans="1:7" ht="21" x14ac:dyDescent="0.5">
      <c r="B64" s="113"/>
      <c r="C64" s="113"/>
      <c r="D64" s="108"/>
      <c r="E64" s="108"/>
      <c r="F64" s="108"/>
      <c r="G64" s="108"/>
    </row>
    <row r="65" spans="1:7" ht="21" x14ac:dyDescent="0.5">
      <c r="B65" s="105" t="s">
        <v>87</v>
      </c>
      <c r="C65" s="105"/>
      <c r="D65" s="105"/>
      <c r="E65" s="105"/>
      <c r="F65" s="105"/>
      <c r="G65" s="105"/>
    </row>
    <row r="66" spans="1:7" ht="84" x14ac:dyDescent="0.5">
      <c r="A66" s="75"/>
      <c r="B66" s="601" t="s">
        <v>21</v>
      </c>
      <c r="C66" s="602"/>
      <c r="D66" s="109" t="s">
        <v>76</v>
      </c>
      <c r="E66" s="109" t="s">
        <v>72</v>
      </c>
      <c r="F66" s="109" t="s">
        <v>69</v>
      </c>
      <c r="G66" s="109" t="s">
        <v>70</v>
      </c>
    </row>
    <row r="67" spans="1:7" ht="21" x14ac:dyDescent="0.5">
      <c r="B67" s="600" t="s">
        <v>68</v>
      </c>
      <c r="C67" s="600"/>
      <c r="D67" s="115"/>
      <c r="E67" s="116" t="e">
        <f>CEILING(E63/D67,0.5)</f>
        <v>#DIV/0!</v>
      </c>
      <c r="F67" s="116" t="e">
        <f>ROUNDDOWN(E67,0)</f>
        <v>#DIV/0!</v>
      </c>
      <c r="G67" s="116" t="e">
        <f>ROUNDUP(E67-F67,0)</f>
        <v>#DIV/0!</v>
      </c>
    </row>
    <row r="68" spans="1:7" ht="21" x14ac:dyDescent="0.5">
      <c r="B68" s="600" t="s">
        <v>61</v>
      </c>
      <c r="C68" s="600"/>
      <c r="D68" s="115"/>
      <c r="E68" s="116" t="e">
        <f>_xlfn.CEILING.MATH(F63/D68,0.5)</f>
        <v>#DIV/0!</v>
      </c>
      <c r="F68" s="116" t="e">
        <f>ROUNDDOWN(E68,0)</f>
        <v>#DIV/0!</v>
      </c>
      <c r="G68" s="116" t="e">
        <f>ROUNDUP(E68-F68,0)</f>
        <v>#DIV/0!</v>
      </c>
    </row>
    <row r="69" spans="1:7" ht="21" x14ac:dyDescent="0.5">
      <c r="B69" s="600" t="s">
        <v>60</v>
      </c>
      <c r="C69" s="600"/>
      <c r="D69" s="115"/>
      <c r="E69" s="116" t="e">
        <f>_xlfn.CEILING.MATH(G63/D69,0.5)</f>
        <v>#DIV/0!</v>
      </c>
      <c r="F69" s="116" t="e">
        <f>ROUNDDOWN(E69,0)</f>
        <v>#DIV/0!</v>
      </c>
      <c r="G69" s="116" t="e">
        <f>ROUNDUP(E69-F69,0)</f>
        <v>#DIV/0!</v>
      </c>
    </row>
    <row r="70" spans="1:7" ht="21" x14ac:dyDescent="0.5">
      <c r="B70" s="108"/>
      <c r="C70" s="108"/>
      <c r="D70" s="117"/>
      <c r="E70" s="118"/>
      <c r="F70" s="118"/>
      <c r="G70" s="118"/>
    </row>
    <row r="71" spans="1:7" ht="21" x14ac:dyDescent="0.5">
      <c r="B71" s="105" t="s">
        <v>88</v>
      </c>
      <c r="C71" s="105"/>
      <c r="D71" s="105"/>
      <c r="E71" s="105"/>
      <c r="F71" s="105"/>
      <c r="G71" s="105"/>
    </row>
    <row r="72" spans="1:7" ht="21" x14ac:dyDescent="0.5">
      <c r="B72" s="603" t="s">
        <v>21</v>
      </c>
      <c r="C72" s="604"/>
      <c r="D72" s="114" t="s">
        <v>59</v>
      </c>
      <c r="E72" s="114" t="s">
        <v>67</v>
      </c>
      <c r="F72" s="105"/>
      <c r="G72" s="105"/>
    </row>
    <row r="73" spans="1:7" ht="21" x14ac:dyDescent="0.5">
      <c r="B73" s="600" t="s">
        <v>74</v>
      </c>
      <c r="C73" s="600"/>
      <c r="D73" s="119"/>
      <c r="E73" s="120" t="e">
        <f>D73*F67</f>
        <v>#DIV/0!</v>
      </c>
      <c r="F73" s="105"/>
      <c r="G73" s="105"/>
    </row>
    <row r="74" spans="1:7" ht="21" x14ac:dyDescent="0.5">
      <c r="B74" s="600" t="s">
        <v>75</v>
      </c>
      <c r="C74" s="600"/>
      <c r="D74" s="121"/>
      <c r="E74" s="122" t="e">
        <f>D74*G67</f>
        <v>#DIV/0!</v>
      </c>
      <c r="F74" s="105"/>
      <c r="G74" s="105"/>
    </row>
    <row r="75" spans="1:7" ht="21" x14ac:dyDescent="0.5">
      <c r="B75" s="600" t="s">
        <v>89</v>
      </c>
      <c r="C75" s="600"/>
      <c r="D75" s="121"/>
      <c r="E75" s="122" t="e">
        <f>D75*F68</f>
        <v>#DIV/0!</v>
      </c>
      <c r="F75" s="105"/>
      <c r="G75" s="105"/>
    </row>
    <row r="76" spans="1:7" ht="21" x14ac:dyDescent="0.5">
      <c r="B76" s="600" t="s">
        <v>90</v>
      </c>
      <c r="C76" s="600"/>
      <c r="D76" s="121"/>
      <c r="E76" s="122" t="e">
        <f>D76*G68</f>
        <v>#DIV/0!</v>
      </c>
      <c r="F76" s="105"/>
      <c r="G76" s="105"/>
    </row>
    <row r="77" spans="1:7" ht="21" x14ac:dyDescent="0.5">
      <c r="B77" s="600" t="s">
        <v>91</v>
      </c>
      <c r="C77" s="600"/>
      <c r="D77" s="121"/>
      <c r="E77" s="122" t="e">
        <f>D77*F69</f>
        <v>#DIV/0!</v>
      </c>
      <c r="F77" s="105"/>
      <c r="G77" s="105"/>
    </row>
    <row r="78" spans="1:7" ht="21" x14ac:dyDescent="0.5">
      <c r="B78" s="600" t="s">
        <v>92</v>
      </c>
      <c r="C78" s="600"/>
      <c r="D78" s="121"/>
      <c r="E78" s="122" t="e">
        <f>D78*G69</f>
        <v>#DIV/0!</v>
      </c>
      <c r="F78" s="105"/>
      <c r="G78" s="105"/>
    </row>
    <row r="79" spans="1:7" ht="21" x14ac:dyDescent="0.5">
      <c r="B79" s="600" t="s">
        <v>71</v>
      </c>
      <c r="C79" s="600"/>
      <c r="D79" s="122" t="s">
        <v>62</v>
      </c>
      <c r="E79" s="122" t="e">
        <f>SUM(E73:E78)</f>
        <v>#DIV/0!</v>
      </c>
      <c r="F79" s="105"/>
      <c r="G79" s="105"/>
    </row>
    <row r="81" spans="2:7" ht="18.5" x14ac:dyDescent="0.45">
      <c r="B81" s="123" t="s">
        <v>73</v>
      </c>
    </row>
    <row r="82" spans="2:7" ht="18.5" x14ac:dyDescent="0.45">
      <c r="B82" s="124" t="s">
        <v>93</v>
      </c>
      <c r="C82" s="99"/>
      <c r="D82" s="99"/>
      <c r="E82" s="99"/>
      <c r="F82" s="99"/>
      <c r="G82" s="99"/>
    </row>
    <row r="83" spans="2:7" ht="18.5" x14ac:dyDescent="0.45">
      <c r="B83" s="124" t="s">
        <v>94</v>
      </c>
      <c r="C83" s="99"/>
      <c r="D83" s="99"/>
      <c r="E83" s="99"/>
      <c r="F83" s="99"/>
      <c r="G83" s="99"/>
    </row>
    <row r="84" spans="2:7" ht="18.5" x14ac:dyDescent="0.45">
      <c r="B84" s="125" t="s">
        <v>95</v>
      </c>
    </row>
  </sheetData>
  <mergeCells count="44">
    <mergeCell ref="B36:C36"/>
    <mergeCell ref="B37:C37"/>
    <mergeCell ref="B38:C38"/>
    <mergeCell ref="B2:G2"/>
    <mergeCell ref="B3:C3"/>
    <mergeCell ref="B4:C4"/>
    <mergeCell ref="B6:G6"/>
    <mergeCell ref="B7:G7"/>
    <mergeCell ref="B28:C28"/>
    <mergeCell ref="B31:C31"/>
    <mergeCell ref="B8:G8"/>
    <mergeCell ref="B9:G9"/>
    <mergeCell ref="B10:G10"/>
    <mergeCell ref="B12:G12"/>
    <mergeCell ref="B33:C33"/>
    <mergeCell ref="B34:C34"/>
    <mergeCell ref="B35:C35"/>
    <mergeCell ref="B25:C25"/>
    <mergeCell ref="B26:C26"/>
    <mergeCell ref="B27:C27"/>
    <mergeCell ref="B22:C22"/>
    <mergeCell ref="B32:C32"/>
    <mergeCell ref="B53:G53"/>
    <mergeCell ref="B63:C63"/>
    <mergeCell ref="B44:C44"/>
    <mergeCell ref="B45:C45"/>
    <mergeCell ref="B47:G47"/>
    <mergeCell ref="B48:G48"/>
    <mergeCell ref="B78:C78"/>
    <mergeCell ref="B79:C79"/>
    <mergeCell ref="E3:G4"/>
    <mergeCell ref="B73:C73"/>
    <mergeCell ref="B74:C74"/>
    <mergeCell ref="B75:C75"/>
    <mergeCell ref="B76:C76"/>
    <mergeCell ref="B77:C77"/>
    <mergeCell ref="B66:C66"/>
    <mergeCell ref="B67:C67"/>
    <mergeCell ref="B68:C68"/>
    <mergeCell ref="B69:C69"/>
    <mergeCell ref="B72:C72"/>
    <mergeCell ref="B49:G49"/>
    <mergeCell ref="B50:G50"/>
    <mergeCell ref="B51:G51"/>
  </mergeCells>
  <pageMargins left="0.7" right="0.7"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73642-C545-4EF1-8499-2DC62A8E6FD0}">
  <dimension ref="A2:U105"/>
  <sheetViews>
    <sheetView topLeftCell="A5" workbookViewId="0">
      <selection activeCell="O74" sqref="O74:P74"/>
    </sheetView>
  </sheetViews>
  <sheetFormatPr defaultColWidth="9.1796875" defaultRowHeight="13" x14ac:dyDescent="0.3"/>
  <cols>
    <col min="1" max="1" width="3.81640625" style="8" customWidth="1"/>
    <col min="2" max="2" width="11.1796875" style="8" bestFit="1" customWidth="1"/>
    <col min="3" max="3" width="12.54296875" style="8" customWidth="1"/>
    <col min="4" max="4" width="12.26953125" style="8" customWidth="1"/>
    <col min="5" max="5" width="13.453125" style="8" customWidth="1"/>
    <col min="6" max="6" width="13" style="8" customWidth="1"/>
    <col min="7" max="7" width="12.54296875" style="8" customWidth="1"/>
    <col min="8" max="8" width="9.26953125" style="8" bestFit="1" customWidth="1"/>
    <col min="9" max="9" width="10" style="8" customWidth="1"/>
    <col min="10" max="10" width="9.1796875" style="8" customWidth="1"/>
    <col min="11" max="11" width="10.453125" style="8" bestFit="1" customWidth="1"/>
    <col min="12" max="14" width="9.26953125" style="8" bestFit="1" customWidth="1"/>
    <col min="15" max="15" width="9.1796875" style="8"/>
    <col min="16" max="16" width="10.1796875" style="8" customWidth="1"/>
    <col min="17" max="17" width="15.453125" style="8" customWidth="1"/>
    <col min="18" max="19" width="9.1796875" style="8"/>
    <col min="20" max="20" width="5.7265625" style="8" customWidth="1"/>
    <col min="21" max="16384" width="9.1796875" style="8"/>
  </cols>
  <sheetData>
    <row r="2" spans="2:21" x14ac:dyDescent="0.3">
      <c r="B2" s="134" t="s">
        <v>98</v>
      </c>
    </row>
    <row r="3" spans="2:21" ht="42" customHeight="1" x14ac:dyDescent="0.3">
      <c r="B3" s="499" t="s">
        <v>127</v>
      </c>
      <c r="C3" s="499"/>
      <c r="D3" s="499"/>
      <c r="E3" s="499"/>
      <c r="F3" s="499"/>
      <c r="G3" s="499"/>
      <c r="H3" s="499"/>
      <c r="I3" s="499"/>
      <c r="J3" s="499"/>
      <c r="K3" s="499"/>
      <c r="L3" s="499"/>
      <c r="M3" s="499"/>
      <c r="N3" s="499"/>
      <c r="O3" s="499"/>
      <c r="P3" s="499"/>
      <c r="Q3" s="499"/>
    </row>
    <row r="5" spans="2:21" x14ac:dyDescent="0.3">
      <c r="B5" s="412" t="s">
        <v>35</v>
      </c>
      <c r="C5" s="412"/>
      <c r="D5" s="412"/>
      <c r="E5" s="412"/>
      <c r="F5" s="412"/>
      <c r="G5" s="412"/>
      <c r="H5" s="412"/>
      <c r="I5" s="412"/>
      <c r="J5" s="412"/>
      <c r="K5" s="412"/>
      <c r="L5" s="412"/>
      <c r="M5" s="412"/>
      <c r="N5" s="412"/>
      <c r="O5" s="412"/>
      <c r="P5" s="412"/>
      <c r="Q5" s="412"/>
    </row>
    <row r="6" spans="2:21" x14ac:dyDescent="0.3">
      <c r="B6" s="412" t="s">
        <v>36</v>
      </c>
      <c r="C6" s="412"/>
      <c r="D6" s="412"/>
      <c r="E6" s="412"/>
      <c r="F6" s="412"/>
      <c r="G6" s="412"/>
      <c r="H6" s="412"/>
      <c r="I6" s="412"/>
      <c r="J6" s="412"/>
      <c r="K6" s="412"/>
      <c r="L6" s="412"/>
      <c r="M6" s="412"/>
      <c r="N6" s="412"/>
      <c r="O6" s="412"/>
      <c r="P6" s="412"/>
      <c r="Q6" s="412"/>
    </row>
    <row r="7" spans="2:21" x14ac:dyDescent="0.3">
      <c r="B7" s="412" t="s">
        <v>37</v>
      </c>
      <c r="C7" s="412"/>
      <c r="D7" s="412"/>
      <c r="E7" s="412"/>
      <c r="F7" s="412"/>
      <c r="G7" s="412"/>
      <c r="H7" s="412"/>
      <c r="I7" s="412"/>
      <c r="J7" s="412"/>
      <c r="K7" s="412"/>
      <c r="L7" s="412"/>
      <c r="M7" s="412"/>
      <c r="N7" s="412"/>
      <c r="O7" s="412"/>
      <c r="P7" s="412"/>
      <c r="Q7" s="412"/>
      <c r="R7" s="359"/>
      <c r="S7" s="359"/>
      <c r="T7" s="359"/>
      <c r="U7" s="359"/>
    </row>
    <row r="8" spans="2:21" x14ac:dyDescent="0.3">
      <c r="B8" s="412" t="s">
        <v>19</v>
      </c>
      <c r="C8" s="412"/>
      <c r="D8" s="412"/>
      <c r="E8" s="412"/>
      <c r="F8" s="412"/>
      <c r="G8" s="412"/>
      <c r="H8" s="412"/>
      <c r="I8" s="412"/>
      <c r="J8" s="412"/>
      <c r="K8" s="412"/>
      <c r="L8" s="412"/>
      <c r="M8" s="412"/>
      <c r="N8" s="412"/>
      <c r="O8" s="412"/>
      <c r="P8" s="412"/>
      <c r="Q8" s="412"/>
      <c r="R8" s="420"/>
      <c r="S8" s="420"/>
      <c r="T8" s="420"/>
      <c r="U8" s="420"/>
    </row>
    <row r="9" spans="2:21" x14ac:dyDescent="0.3">
      <c r="B9" s="492" t="s">
        <v>38</v>
      </c>
      <c r="C9" s="492"/>
      <c r="D9" s="492"/>
      <c r="E9" s="492"/>
      <c r="F9" s="492"/>
      <c r="G9" s="492"/>
      <c r="H9" s="492"/>
      <c r="I9" s="492"/>
      <c r="J9" s="492"/>
      <c r="K9" s="492"/>
      <c r="L9" s="492"/>
      <c r="M9" s="492"/>
      <c r="N9" s="492"/>
      <c r="O9" s="492"/>
      <c r="P9" s="492"/>
      <c r="Q9" s="492"/>
      <c r="R9" s="420"/>
      <c r="S9" s="420"/>
      <c r="T9" s="420"/>
      <c r="U9" s="420"/>
    </row>
    <row r="10" spans="2:21" s="95" customFormat="1" x14ac:dyDescent="0.3">
      <c r="B10" s="129"/>
      <c r="C10" s="129"/>
      <c r="D10" s="129"/>
      <c r="E10" s="129"/>
      <c r="F10" s="129"/>
      <c r="G10" s="129"/>
      <c r="H10" s="129"/>
      <c r="I10" s="129"/>
      <c r="J10" s="129"/>
      <c r="K10" s="129"/>
      <c r="L10" s="129"/>
      <c r="M10" s="129"/>
      <c r="N10" s="129"/>
      <c r="O10" s="129"/>
      <c r="P10" s="129"/>
      <c r="R10" s="420"/>
      <c r="S10" s="420"/>
      <c r="T10" s="420"/>
      <c r="U10" s="420"/>
    </row>
    <row r="11" spans="2:21" ht="12.75" customHeight="1" x14ac:dyDescent="0.3">
      <c r="B11" s="413" t="s">
        <v>125</v>
      </c>
      <c r="C11" s="413"/>
      <c r="D11" s="413"/>
      <c r="E11" s="146"/>
      <c r="F11" s="146"/>
      <c r="G11" s="146"/>
      <c r="H11" s="146"/>
      <c r="I11" s="423" t="s">
        <v>96</v>
      </c>
      <c r="J11" s="423"/>
      <c r="K11" s="423"/>
      <c r="L11" s="423"/>
      <c r="M11" s="423"/>
      <c r="N11" s="423"/>
      <c r="O11" s="26"/>
      <c r="P11" s="26"/>
      <c r="R11" s="420"/>
      <c r="S11" s="420"/>
      <c r="T11" s="420"/>
      <c r="U11" s="420"/>
    </row>
    <row r="12" spans="2:21" ht="12.75" customHeight="1" x14ac:dyDescent="0.3">
      <c r="B12" s="415" t="s">
        <v>80</v>
      </c>
      <c r="C12" s="415"/>
      <c r="D12" s="415"/>
      <c r="E12" s="146"/>
      <c r="F12" s="146"/>
      <c r="G12" s="146"/>
      <c r="H12" s="146"/>
      <c r="I12" s="423"/>
      <c r="J12" s="423"/>
      <c r="K12" s="423"/>
      <c r="L12" s="423"/>
      <c r="M12" s="423"/>
      <c r="N12" s="423"/>
      <c r="O12" s="26"/>
      <c r="P12" s="26"/>
      <c r="R12" s="420"/>
      <c r="S12" s="420"/>
      <c r="T12" s="420"/>
      <c r="U12" s="420"/>
    </row>
    <row r="13" spans="2:21" ht="12.75" customHeight="1" x14ac:dyDescent="0.3">
      <c r="B13" s="26"/>
      <c r="C13" s="26"/>
      <c r="D13" s="26"/>
      <c r="E13" s="26"/>
      <c r="F13" s="26"/>
      <c r="G13" s="26"/>
      <c r="H13" s="26"/>
      <c r="I13" s="423"/>
      <c r="J13" s="423"/>
      <c r="K13" s="423"/>
      <c r="L13" s="423"/>
      <c r="M13" s="423"/>
      <c r="N13" s="423"/>
      <c r="O13" s="26"/>
      <c r="P13" s="26"/>
      <c r="R13" s="420"/>
      <c r="S13" s="420"/>
      <c r="T13" s="420"/>
      <c r="U13" s="420"/>
    </row>
    <row r="14" spans="2:21" ht="13.5" thickBot="1" x14ac:dyDescent="0.35">
      <c r="R14" s="420"/>
      <c r="S14" s="420"/>
      <c r="T14" s="420"/>
      <c r="U14" s="420"/>
    </row>
    <row r="15" spans="2:21" ht="15.75" customHeight="1" thickBot="1" x14ac:dyDescent="0.35">
      <c r="B15" s="461" t="s">
        <v>30</v>
      </c>
      <c r="C15" s="462"/>
      <c r="D15" s="462"/>
      <c r="E15" s="462"/>
      <c r="F15" s="462"/>
      <c r="G15" s="462"/>
      <c r="H15" s="462"/>
      <c r="I15" s="462"/>
      <c r="J15" s="462"/>
      <c r="K15" s="462"/>
      <c r="L15" s="462"/>
      <c r="M15" s="462"/>
      <c r="N15" s="462"/>
      <c r="O15" s="462"/>
      <c r="P15" s="462"/>
      <c r="Q15" s="463"/>
      <c r="R15" s="420"/>
      <c r="S15" s="420"/>
      <c r="T15" s="420"/>
      <c r="U15" s="420"/>
    </row>
    <row r="16" spans="2:21" ht="42.65" customHeight="1" x14ac:dyDescent="0.3">
      <c r="B16" s="468" t="s">
        <v>21</v>
      </c>
      <c r="C16" s="469"/>
      <c r="D16" s="130" t="s">
        <v>33</v>
      </c>
      <c r="E16" s="176" t="s">
        <v>137</v>
      </c>
      <c r="F16" s="176" t="s">
        <v>138</v>
      </c>
      <c r="G16" s="176" t="s">
        <v>139</v>
      </c>
      <c r="H16" s="177"/>
      <c r="I16" s="177" t="s">
        <v>62</v>
      </c>
      <c r="J16" s="177" t="s">
        <v>62</v>
      </c>
      <c r="K16" s="177" t="s">
        <v>62</v>
      </c>
      <c r="L16" s="177" t="s">
        <v>62</v>
      </c>
      <c r="M16" s="177" t="s">
        <v>62</v>
      </c>
      <c r="N16" s="177" t="s">
        <v>62</v>
      </c>
      <c r="O16" s="480" t="s">
        <v>31</v>
      </c>
      <c r="P16" s="481"/>
      <c r="Q16" s="464" t="s">
        <v>123</v>
      </c>
      <c r="R16" s="420"/>
      <c r="S16" s="420"/>
      <c r="T16" s="420"/>
      <c r="U16" s="420"/>
    </row>
    <row r="17" spans="1:21" x14ac:dyDescent="0.3">
      <c r="B17" s="470"/>
      <c r="C17" s="471"/>
      <c r="D17" s="132" t="s">
        <v>32</v>
      </c>
      <c r="E17" s="81">
        <v>47.5</v>
      </c>
      <c r="F17" s="81">
        <v>57</v>
      </c>
      <c r="G17" s="81">
        <v>31</v>
      </c>
      <c r="H17" s="81">
        <v>27.75</v>
      </c>
      <c r="I17" s="81">
        <v>0</v>
      </c>
      <c r="J17" s="81">
        <v>0</v>
      </c>
      <c r="K17" s="81">
        <v>0</v>
      </c>
      <c r="L17" s="81">
        <v>0</v>
      </c>
      <c r="M17" s="81">
        <v>0</v>
      </c>
      <c r="N17" s="81">
        <v>0</v>
      </c>
      <c r="O17" s="482"/>
      <c r="P17" s="483"/>
      <c r="Q17" s="465"/>
      <c r="R17" s="420"/>
      <c r="S17" s="420"/>
      <c r="T17" s="420"/>
      <c r="U17" s="420"/>
    </row>
    <row r="18" spans="1:21" x14ac:dyDescent="0.3">
      <c r="B18" s="472"/>
      <c r="C18" s="473"/>
      <c r="D18" s="132" t="s">
        <v>5</v>
      </c>
      <c r="E18" s="486">
        <v>2.5</v>
      </c>
      <c r="F18" s="487"/>
      <c r="G18" s="487"/>
      <c r="H18" s="487"/>
      <c r="I18" s="487"/>
      <c r="J18" s="487"/>
      <c r="K18" s="487"/>
      <c r="L18" s="487"/>
      <c r="M18" s="487"/>
      <c r="N18" s="488"/>
      <c r="O18" s="482"/>
      <c r="P18" s="483"/>
      <c r="Q18" s="465"/>
      <c r="R18" s="420"/>
      <c r="S18" s="420"/>
      <c r="T18" s="420"/>
      <c r="U18" s="420"/>
    </row>
    <row r="19" spans="1:21" x14ac:dyDescent="0.3">
      <c r="B19" s="131" t="s">
        <v>22</v>
      </c>
      <c r="C19" s="132" t="s">
        <v>3</v>
      </c>
      <c r="D19" s="1" t="s">
        <v>20</v>
      </c>
      <c r="E19" s="38">
        <f>E17*$E$18</f>
        <v>118.75</v>
      </c>
      <c r="F19" s="38">
        <f t="shared" ref="F19:N19" si="0">F17*$E$18</f>
        <v>142.5</v>
      </c>
      <c r="G19" s="38">
        <f t="shared" si="0"/>
        <v>77.5</v>
      </c>
      <c r="H19" s="38">
        <f t="shared" si="0"/>
        <v>69.375</v>
      </c>
      <c r="I19" s="38">
        <f t="shared" si="0"/>
        <v>0</v>
      </c>
      <c r="J19" s="38">
        <f t="shared" si="0"/>
        <v>0</v>
      </c>
      <c r="K19" s="38">
        <f t="shared" si="0"/>
        <v>0</v>
      </c>
      <c r="L19" s="38">
        <f t="shared" si="0"/>
        <v>0</v>
      </c>
      <c r="M19" s="38">
        <f t="shared" si="0"/>
        <v>0</v>
      </c>
      <c r="N19" s="38">
        <f t="shared" si="0"/>
        <v>0</v>
      </c>
      <c r="O19" s="484"/>
      <c r="P19" s="485"/>
      <c r="Q19" s="465"/>
      <c r="R19" s="420"/>
      <c r="S19" s="420"/>
      <c r="T19" s="420"/>
      <c r="U19" s="420"/>
    </row>
    <row r="20" spans="1:21" x14ac:dyDescent="0.3">
      <c r="B20" s="172">
        <v>1</v>
      </c>
      <c r="C20" s="490" t="s">
        <v>136</v>
      </c>
      <c r="D20" s="491"/>
      <c r="E20" s="87">
        <v>2</v>
      </c>
      <c r="F20" s="87">
        <v>0.5</v>
      </c>
      <c r="G20" s="87">
        <v>1</v>
      </c>
      <c r="H20" s="174"/>
      <c r="I20" s="174"/>
      <c r="J20" s="174"/>
      <c r="K20" s="174"/>
      <c r="L20" s="174"/>
      <c r="M20" s="174"/>
      <c r="N20" s="174"/>
      <c r="O20" s="443">
        <f t="shared" ref="O20:O23" si="1">$E$19*E20+$F$19*F20+$G$19*G20+$H$19*H20+$I$19*I20+$J$19*J20+$K$19*K20+$L$19*L20+$M$19*M20+$N$19*N20</f>
        <v>386.25</v>
      </c>
      <c r="P20" s="444"/>
      <c r="Q20" s="155">
        <f t="shared" ref="Q20:Q29" si="2">SUM(E20:N20)</f>
        <v>3.5</v>
      </c>
      <c r="R20" s="420"/>
      <c r="S20" s="420"/>
      <c r="T20" s="420"/>
      <c r="U20" s="420"/>
    </row>
    <row r="21" spans="1:21" s="170" customFormat="1" ht="26.5" customHeight="1" x14ac:dyDescent="0.3">
      <c r="A21" s="95"/>
      <c r="B21" s="172">
        <v>2</v>
      </c>
      <c r="C21" s="474" t="s">
        <v>141</v>
      </c>
      <c r="D21" s="489"/>
      <c r="E21" s="87"/>
      <c r="F21" s="87"/>
      <c r="G21" s="87">
        <v>26</v>
      </c>
      <c r="H21" s="87"/>
      <c r="I21" s="87"/>
      <c r="J21" s="87"/>
      <c r="K21" s="87"/>
      <c r="L21" s="87"/>
      <c r="M21" s="87"/>
      <c r="N21" s="87"/>
      <c r="O21" s="443">
        <f t="shared" ref="O21" si="3">$E$19*E21+$F$19*F21+$G$19*G21+$H$19*H21+$I$19*I21+$J$19*J21+$K$19*K21+$L$19*L21+$M$19*M21+$N$19*N21</f>
        <v>2015</v>
      </c>
      <c r="P21" s="444"/>
      <c r="Q21" s="155">
        <f t="shared" si="2"/>
        <v>26</v>
      </c>
      <c r="R21" s="420"/>
      <c r="S21" s="420"/>
      <c r="T21" s="420"/>
      <c r="U21" s="420"/>
    </row>
    <row r="22" spans="1:21" ht="28.5" customHeight="1" x14ac:dyDescent="0.3">
      <c r="B22" s="172">
        <v>3</v>
      </c>
      <c r="C22" s="474" t="s">
        <v>142</v>
      </c>
      <c r="D22" s="489"/>
      <c r="E22" s="87"/>
      <c r="F22" s="87"/>
      <c r="G22" s="87">
        <v>5</v>
      </c>
      <c r="H22" s="87"/>
      <c r="I22" s="87"/>
      <c r="J22" s="87"/>
      <c r="K22" s="87"/>
      <c r="L22" s="87"/>
      <c r="M22" s="87"/>
      <c r="N22" s="87"/>
      <c r="O22" s="443">
        <f t="shared" si="1"/>
        <v>387.5</v>
      </c>
      <c r="P22" s="444"/>
      <c r="Q22" s="155">
        <f t="shared" si="2"/>
        <v>5</v>
      </c>
      <c r="R22" s="420"/>
      <c r="S22" s="420"/>
      <c r="T22" s="420"/>
      <c r="U22" s="420"/>
    </row>
    <row r="23" spans="1:21" ht="26.5" customHeight="1" x14ac:dyDescent="0.3">
      <c r="B23" s="172">
        <v>4</v>
      </c>
      <c r="C23" s="474" t="s">
        <v>143</v>
      </c>
      <c r="D23" s="479"/>
      <c r="E23" s="87"/>
      <c r="F23" s="87"/>
      <c r="G23" s="87">
        <v>2</v>
      </c>
      <c r="H23" s="87"/>
      <c r="I23" s="87"/>
      <c r="J23" s="87"/>
      <c r="K23" s="87"/>
      <c r="L23" s="87"/>
      <c r="M23" s="87"/>
      <c r="N23" s="87"/>
      <c r="O23" s="443">
        <f t="shared" si="1"/>
        <v>155</v>
      </c>
      <c r="P23" s="444"/>
      <c r="Q23" s="155">
        <f t="shared" si="2"/>
        <v>2</v>
      </c>
      <c r="R23" s="420"/>
      <c r="S23" s="420"/>
      <c r="T23" s="420"/>
      <c r="U23" s="420"/>
    </row>
    <row r="24" spans="1:21" s="170" customFormat="1" x14ac:dyDescent="0.3">
      <c r="A24" s="95"/>
      <c r="B24" s="172">
        <v>5</v>
      </c>
      <c r="C24" s="474" t="s">
        <v>135</v>
      </c>
      <c r="D24" s="475"/>
      <c r="E24" s="87">
        <v>1</v>
      </c>
      <c r="F24" s="87"/>
      <c r="G24" s="87">
        <v>13</v>
      </c>
      <c r="H24" s="87">
        <v>4</v>
      </c>
      <c r="I24" s="87"/>
      <c r="J24" s="87"/>
      <c r="K24" s="87"/>
      <c r="L24" s="87"/>
      <c r="M24" s="87"/>
      <c r="N24" s="87"/>
      <c r="O24" s="443">
        <f t="shared" ref="O24:O29" si="4">$E$19*E24+$F$19*F24+$G$19*G24+$H$19*H24+$I$19*I24+$J$19*J24+$K$19*K24+$L$19*L24+$M$19*M24+$N$19*N24</f>
        <v>1403.75</v>
      </c>
      <c r="P24" s="444"/>
      <c r="Q24" s="155">
        <f t="shared" si="2"/>
        <v>18</v>
      </c>
      <c r="R24" s="420"/>
      <c r="S24" s="420"/>
      <c r="T24" s="420"/>
      <c r="U24" s="420"/>
    </row>
    <row r="25" spans="1:21" x14ac:dyDescent="0.3">
      <c r="B25" s="173">
        <v>6</v>
      </c>
      <c r="C25" s="478"/>
      <c r="D25" s="479"/>
      <c r="E25" s="88"/>
      <c r="F25" s="88"/>
      <c r="G25" s="88"/>
      <c r="H25" s="88"/>
      <c r="I25" s="88"/>
      <c r="J25" s="88"/>
      <c r="K25" s="88"/>
      <c r="L25" s="88"/>
      <c r="M25" s="88"/>
      <c r="N25" s="88"/>
      <c r="O25" s="443">
        <f t="shared" si="4"/>
        <v>0</v>
      </c>
      <c r="P25" s="444"/>
      <c r="Q25" s="155">
        <f t="shared" si="2"/>
        <v>0</v>
      </c>
      <c r="R25" s="158"/>
      <c r="S25" s="158"/>
      <c r="T25" s="158"/>
      <c r="U25" s="158"/>
    </row>
    <row r="26" spans="1:21" x14ac:dyDescent="0.3">
      <c r="B26" s="173">
        <v>7</v>
      </c>
      <c r="C26" s="478"/>
      <c r="D26" s="479"/>
      <c r="E26" s="88"/>
      <c r="F26" s="88"/>
      <c r="G26" s="88"/>
      <c r="H26" s="88"/>
      <c r="I26" s="88"/>
      <c r="J26" s="88"/>
      <c r="K26" s="88"/>
      <c r="L26" s="88"/>
      <c r="M26" s="88"/>
      <c r="N26" s="88"/>
      <c r="O26" s="443">
        <f t="shared" si="4"/>
        <v>0</v>
      </c>
      <c r="P26" s="444"/>
      <c r="Q26" s="155">
        <f t="shared" si="2"/>
        <v>0</v>
      </c>
      <c r="R26" s="158"/>
      <c r="S26" s="158"/>
      <c r="T26" s="158"/>
      <c r="U26" s="158"/>
    </row>
    <row r="27" spans="1:21" s="171" customFormat="1" x14ac:dyDescent="0.3">
      <c r="B27" s="173">
        <v>8</v>
      </c>
      <c r="C27" s="445"/>
      <c r="D27" s="445"/>
      <c r="E27" s="88"/>
      <c r="F27" s="88"/>
      <c r="G27" s="88"/>
      <c r="H27" s="88"/>
      <c r="I27" s="88"/>
      <c r="J27" s="88"/>
      <c r="K27" s="88"/>
      <c r="L27" s="88"/>
      <c r="M27" s="88"/>
      <c r="N27" s="88"/>
      <c r="O27" s="443">
        <f t="shared" si="4"/>
        <v>0</v>
      </c>
      <c r="P27" s="444"/>
      <c r="Q27" s="155">
        <f t="shared" si="2"/>
        <v>0</v>
      </c>
    </row>
    <row r="28" spans="1:21" x14ac:dyDescent="0.3">
      <c r="B28" s="173">
        <v>9</v>
      </c>
      <c r="C28" s="478"/>
      <c r="D28" s="479"/>
      <c r="E28" s="88"/>
      <c r="F28" s="88"/>
      <c r="G28" s="88"/>
      <c r="H28" s="88"/>
      <c r="I28" s="88"/>
      <c r="J28" s="88"/>
      <c r="K28" s="88"/>
      <c r="L28" s="88"/>
      <c r="M28" s="88"/>
      <c r="N28" s="88"/>
      <c r="O28" s="443">
        <f t="shared" si="4"/>
        <v>0</v>
      </c>
      <c r="P28" s="444"/>
      <c r="Q28" s="155">
        <f t="shared" si="2"/>
        <v>0</v>
      </c>
    </row>
    <row r="29" spans="1:21" x14ac:dyDescent="0.3">
      <c r="B29" s="173">
        <v>10</v>
      </c>
      <c r="C29" s="478"/>
      <c r="D29" s="479"/>
      <c r="E29" s="88"/>
      <c r="F29" s="88"/>
      <c r="G29" s="88"/>
      <c r="H29" s="88"/>
      <c r="I29" s="88"/>
      <c r="J29" s="88"/>
      <c r="K29" s="88"/>
      <c r="L29" s="88"/>
      <c r="M29" s="88"/>
      <c r="N29" s="88"/>
      <c r="O29" s="443">
        <f t="shared" si="4"/>
        <v>0</v>
      </c>
      <c r="P29" s="444"/>
      <c r="Q29" s="155">
        <f t="shared" si="2"/>
        <v>0</v>
      </c>
    </row>
    <row r="30" spans="1:21" x14ac:dyDescent="0.3">
      <c r="B30" s="173">
        <v>11</v>
      </c>
      <c r="C30" s="446"/>
      <c r="D30" s="447"/>
      <c r="E30" s="88"/>
      <c r="F30" s="88"/>
      <c r="G30" s="88"/>
      <c r="H30" s="88"/>
      <c r="I30" s="88"/>
      <c r="J30" s="88"/>
      <c r="K30" s="88"/>
      <c r="L30" s="88"/>
      <c r="M30" s="88"/>
      <c r="N30" s="88"/>
      <c r="O30" s="443">
        <f t="shared" ref="O30" si="5">$E$19*E30+$F$19*F30+$G$19*G30+$H$19*H30+$I$19*I30+$J$19*J30+$K$19*K30+$L$19*L30+$M$19*M30+$N$19*N30</f>
        <v>0</v>
      </c>
      <c r="P30" s="444"/>
      <c r="Q30" s="155">
        <f t="shared" ref="Q30:Q31" si="6">SUM(E30:N30)</f>
        <v>0</v>
      </c>
    </row>
    <row r="31" spans="1:21" ht="13.5" thickBot="1" x14ac:dyDescent="0.35">
      <c r="B31" s="175">
        <v>12</v>
      </c>
      <c r="C31" s="476"/>
      <c r="D31" s="477"/>
      <c r="E31" s="89"/>
      <c r="F31" s="89"/>
      <c r="G31" s="89"/>
      <c r="H31" s="89"/>
      <c r="I31" s="89"/>
      <c r="J31" s="89"/>
      <c r="K31" s="89"/>
      <c r="L31" s="89"/>
      <c r="M31" s="89"/>
      <c r="N31" s="89"/>
      <c r="O31" s="466">
        <f t="shared" ref="O31" si="7">$E$19*E31+$F$19*F31+$G$19*G31+$H$19*H31+$I$19*I31+$J$19*J31+$K$19*K31+$L$19*L31+$M$19*M31+$N$19*N31</f>
        <v>0</v>
      </c>
      <c r="P31" s="467"/>
      <c r="Q31" s="156">
        <f t="shared" si="6"/>
        <v>0</v>
      </c>
    </row>
    <row r="32" spans="1:21" ht="13.5" thickBot="1" x14ac:dyDescent="0.35">
      <c r="B32" s="370" t="s">
        <v>23</v>
      </c>
      <c r="C32" s="371"/>
      <c r="D32" s="457"/>
      <c r="E32" s="4">
        <f>SUM(E20:E31)</f>
        <v>3</v>
      </c>
      <c r="F32" s="4">
        <f>SUM(F20:F31)</f>
        <v>0.5</v>
      </c>
      <c r="G32" s="4">
        <f>SUM(G20:G31)</f>
        <v>47</v>
      </c>
      <c r="H32" s="4">
        <f t="shared" ref="H32:N32" si="8">SUM(H21:H31)</f>
        <v>4</v>
      </c>
      <c r="I32" s="4">
        <f t="shared" si="8"/>
        <v>0</v>
      </c>
      <c r="J32" s="4">
        <f t="shared" si="8"/>
        <v>0</v>
      </c>
      <c r="K32" s="4">
        <f t="shared" si="8"/>
        <v>0</v>
      </c>
      <c r="L32" s="4">
        <f t="shared" si="8"/>
        <v>0</v>
      </c>
      <c r="M32" s="4">
        <f t="shared" si="8"/>
        <v>0</v>
      </c>
      <c r="N32" s="152">
        <f t="shared" si="8"/>
        <v>0</v>
      </c>
      <c r="O32" s="418" t="s">
        <v>18</v>
      </c>
      <c r="P32" s="419"/>
      <c r="Q32" s="153" t="s">
        <v>124</v>
      </c>
    </row>
    <row r="33" spans="2:17" ht="13.5" thickBot="1" x14ac:dyDescent="0.35">
      <c r="B33" s="5"/>
      <c r="C33" s="5"/>
      <c r="D33" s="5"/>
      <c r="E33" s="6"/>
      <c r="F33" s="6"/>
      <c r="G33" s="6"/>
      <c r="H33" s="6"/>
      <c r="I33" s="6"/>
      <c r="J33" s="6"/>
      <c r="K33" s="6"/>
      <c r="L33" s="458"/>
      <c r="M33" s="458"/>
      <c r="N33" s="458"/>
      <c r="O33" s="459">
        <f>SUM(O20:P31)</f>
        <v>4347.5</v>
      </c>
      <c r="P33" s="460"/>
      <c r="Q33" s="154">
        <f>SUM(Q20:Q31)</f>
        <v>54.5</v>
      </c>
    </row>
    <row r="34" spans="2:17" x14ac:dyDescent="0.3">
      <c r="B34" s="5"/>
      <c r="C34" s="5"/>
      <c r="D34" s="5"/>
      <c r="E34" s="6"/>
      <c r="F34" s="6"/>
      <c r="G34" s="6"/>
      <c r="H34" s="6"/>
      <c r="I34" s="6"/>
      <c r="J34" s="6"/>
      <c r="K34" s="6"/>
      <c r="L34" s="27"/>
      <c r="M34" s="27"/>
      <c r="N34" s="27"/>
      <c r="O34" s="28"/>
      <c r="P34" s="28"/>
    </row>
    <row r="35" spans="2:17" x14ac:dyDescent="0.3">
      <c r="B35" s="5"/>
      <c r="C35" s="5"/>
      <c r="D35" s="5"/>
      <c r="E35" s="6"/>
      <c r="F35" s="6"/>
      <c r="G35" s="6"/>
      <c r="H35" s="6"/>
      <c r="I35" s="6"/>
      <c r="J35" s="6"/>
      <c r="K35" s="6"/>
      <c r="L35" s="27"/>
      <c r="M35" s="27"/>
      <c r="N35" s="27"/>
      <c r="O35" s="28"/>
      <c r="P35" s="28"/>
    </row>
    <row r="36" spans="2:17" ht="13.5" thickBot="1" x14ac:dyDescent="0.35"/>
    <row r="37" spans="2:17" ht="13.5" thickBot="1" x14ac:dyDescent="0.35">
      <c r="B37" s="453" t="s">
        <v>34</v>
      </c>
      <c r="C37" s="454"/>
      <c r="D37" s="454"/>
      <c r="E37" s="454"/>
      <c r="F37" s="454"/>
      <c r="G37" s="454"/>
      <c r="H37" s="454"/>
      <c r="I37" s="455"/>
      <c r="K37" s="456"/>
      <c r="L37" s="456"/>
      <c r="M37" s="456"/>
      <c r="N37" s="456"/>
      <c r="O37" s="23"/>
    </row>
    <row r="38" spans="2:17" ht="26" x14ac:dyDescent="0.3">
      <c r="B38" s="448" t="s">
        <v>3</v>
      </c>
      <c r="C38" s="449"/>
      <c r="D38" s="449"/>
      <c r="E38" s="449"/>
      <c r="F38" s="9" t="s">
        <v>25</v>
      </c>
      <c r="G38" s="9" t="s">
        <v>26</v>
      </c>
      <c r="H38" s="9" t="s">
        <v>27</v>
      </c>
      <c r="I38" s="10" t="s">
        <v>28</v>
      </c>
      <c r="K38" s="148"/>
      <c r="L38" s="149"/>
      <c r="M38" s="23"/>
      <c r="N38" s="23"/>
      <c r="O38" s="23"/>
    </row>
    <row r="39" spans="2:17" x14ac:dyDescent="0.3">
      <c r="B39" s="451" t="s">
        <v>179</v>
      </c>
      <c r="C39" s="452"/>
      <c r="D39" s="452"/>
      <c r="E39" s="452"/>
      <c r="F39" s="150">
        <v>2</v>
      </c>
      <c r="G39" s="265" t="s">
        <v>29</v>
      </c>
      <c r="H39" s="90">
        <v>9.5</v>
      </c>
      <c r="I39" s="39">
        <f>F39*H39</f>
        <v>19</v>
      </c>
      <c r="K39" s="23"/>
      <c r="L39" s="23"/>
      <c r="M39" s="23"/>
      <c r="N39" s="23"/>
      <c r="O39" s="23"/>
    </row>
    <row r="40" spans="2:17" x14ac:dyDescent="0.3">
      <c r="B40" s="451" t="s">
        <v>128</v>
      </c>
      <c r="C40" s="452"/>
      <c r="D40" s="452"/>
      <c r="E40" s="452"/>
      <c r="F40" s="150">
        <v>2</v>
      </c>
      <c r="G40" s="265" t="s">
        <v>29</v>
      </c>
      <c r="H40" s="90">
        <v>8.5</v>
      </c>
      <c r="I40" s="39">
        <f>F40*H40</f>
        <v>17</v>
      </c>
      <c r="K40" s="23"/>
      <c r="L40" s="23"/>
      <c r="M40" s="23"/>
      <c r="N40" s="23"/>
      <c r="O40" s="23"/>
    </row>
    <row r="41" spans="2:17" x14ac:dyDescent="0.3">
      <c r="B41" s="451" t="s">
        <v>129</v>
      </c>
      <c r="C41" s="452"/>
      <c r="D41" s="452"/>
      <c r="E41" s="452"/>
      <c r="F41" s="150">
        <v>2</v>
      </c>
      <c r="G41" s="265" t="s">
        <v>29</v>
      </c>
      <c r="H41" s="90">
        <v>16</v>
      </c>
      <c r="I41" s="39">
        <f>F41*H41</f>
        <v>32</v>
      </c>
    </row>
    <row r="42" spans="2:17" x14ac:dyDescent="0.3">
      <c r="B42" s="451" t="s">
        <v>130</v>
      </c>
      <c r="C42" s="452"/>
      <c r="D42" s="452"/>
      <c r="E42" s="452"/>
      <c r="F42" s="150">
        <v>2</v>
      </c>
      <c r="G42" s="265" t="s">
        <v>29</v>
      </c>
      <c r="H42" s="90">
        <v>35</v>
      </c>
      <c r="I42" s="39">
        <f>H42*F42</f>
        <v>70</v>
      </c>
    </row>
    <row r="43" spans="2:17" x14ac:dyDescent="0.3">
      <c r="B43" s="451" t="s">
        <v>131</v>
      </c>
      <c r="C43" s="452"/>
      <c r="D43" s="452"/>
      <c r="E43" s="452"/>
      <c r="F43" s="150">
        <v>100</v>
      </c>
      <c r="G43" s="265" t="s">
        <v>29</v>
      </c>
      <c r="H43" s="90">
        <v>7.5</v>
      </c>
      <c r="I43" s="39">
        <f>H43*F43</f>
        <v>750</v>
      </c>
    </row>
    <row r="44" spans="2:17" x14ac:dyDescent="0.3">
      <c r="B44" s="493" t="s">
        <v>132</v>
      </c>
      <c r="C44" s="494"/>
      <c r="D44" s="494"/>
      <c r="E44" s="495"/>
      <c r="F44" s="168">
        <v>60</v>
      </c>
      <c r="G44" s="267" t="s">
        <v>29</v>
      </c>
      <c r="H44" s="169">
        <v>12.5</v>
      </c>
      <c r="I44" s="39">
        <f t="shared" ref="I44:I47" si="9">H44*F44</f>
        <v>750</v>
      </c>
    </row>
    <row r="45" spans="2:17" x14ac:dyDescent="0.3">
      <c r="B45" s="493" t="s">
        <v>133</v>
      </c>
      <c r="C45" s="494"/>
      <c r="D45" s="494"/>
      <c r="E45" s="495"/>
      <c r="F45" s="168">
        <v>60</v>
      </c>
      <c r="G45" s="267" t="s">
        <v>29</v>
      </c>
      <c r="H45" s="169">
        <v>24</v>
      </c>
      <c r="I45" s="39">
        <f t="shared" si="9"/>
        <v>1440</v>
      </c>
    </row>
    <row r="46" spans="2:17" x14ac:dyDescent="0.3">
      <c r="B46" s="179" t="s">
        <v>134</v>
      </c>
      <c r="C46" s="180"/>
      <c r="D46" s="180"/>
      <c r="E46" s="181"/>
      <c r="F46" s="168">
        <v>10</v>
      </c>
      <c r="G46" s="267" t="s">
        <v>144</v>
      </c>
      <c r="H46" s="169">
        <v>45</v>
      </c>
      <c r="I46" s="39">
        <f t="shared" si="9"/>
        <v>450</v>
      </c>
    </row>
    <row r="47" spans="2:17" ht="13.5" thickBot="1" x14ac:dyDescent="0.35">
      <c r="B47" s="496" t="s">
        <v>145</v>
      </c>
      <c r="C47" s="497"/>
      <c r="D47" s="497"/>
      <c r="E47" s="498"/>
      <c r="F47" s="151">
        <v>2</v>
      </c>
      <c r="G47" s="266" t="s">
        <v>29</v>
      </c>
      <c r="H47" s="91">
        <v>175</v>
      </c>
      <c r="I47" s="40">
        <f t="shared" si="9"/>
        <v>350</v>
      </c>
    </row>
    <row r="48" spans="2:17" x14ac:dyDescent="0.3">
      <c r="B48" s="7"/>
      <c r="C48" s="7"/>
      <c r="D48" s="7"/>
      <c r="E48" s="7"/>
      <c r="F48" s="450" t="s">
        <v>39</v>
      </c>
      <c r="G48" s="450"/>
      <c r="H48" s="450"/>
      <c r="I48" s="41">
        <f>SUM(I39:I47)</f>
        <v>3878</v>
      </c>
      <c r="P48" s="24"/>
    </row>
    <row r="51" spans="1:17" x14ac:dyDescent="0.3">
      <c r="B51" s="442" t="s">
        <v>48</v>
      </c>
      <c r="C51" s="442"/>
      <c r="D51" s="442"/>
      <c r="E51" s="442"/>
      <c r="F51" s="442"/>
      <c r="G51" s="442"/>
      <c r="H51" s="442"/>
      <c r="I51" s="442"/>
      <c r="J51" s="442"/>
      <c r="K51" s="42">
        <f>O33+I48</f>
        <v>8225.5</v>
      </c>
      <c r="L51" s="11"/>
      <c r="M51" s="11"/>
      <c r="N51" s="11"/>
      <c r="O51" s="11"/>
      <c r="P51" s="25"/>
    </row>
    <row r="52" spans="1:17" x14ac:dyDescent="0.3">
      <c r="B52" s="14"/>
      <c r="C52" s="14"/>
      <c r="D52" s="14"/>
      <c r="E52" s="14"/>
      <c r="F52" s="14"/>
      <c r="G52" s="14"/>
      <c r="H52" s="14"/>
      <c r="I52" s="14"/>
      <c r="J52" s="14"/>
      <c r="K52" s="14"/>
      <c r="L52" s="14"/>
      <c r="M52" s="14"/>
      <c r="N52" s="14"/>
      <c r="O52" s="14"/>
      <c r="P52" s="14"/>
    </row>
    <row r="54" spans="1:17" x14ac:dyDescent="0.3">
      <c r="B54" s="441" t="s">
        <v>156</v>
      </c>
      <c r="C54" s="441"/>
      <c r="D54" s="441"/>
      <c r="E54" s="441"/>
      <c r="F54" s="441"/>
      <c r="G54" s="441"/>
      <c r="H54" s="441"/>
      <c r="I54" s="441"/>
      <c r="J54" s="441"/>
      <c r="K54" s="441"/>
      <c r="L54" s="441"/>
      <c r="M54" s="441"/>
      <c r="N54" s="441"/>
      <c r="O54" s="441"/>
      <c r="P54" s="441"/>
    </row>
    <row r="58" spans="1:17" x14ac:dyDescent="0.3">
      <c r="B58" s="412" t="s">
        <v>35</v>
      </c>
      <c r="C58" s="412"/>
      <c r="D58" s="412"/>
      <c r="E58" s="412"/>
      <c r="F58" s="412"/>
      <c r="G58" s="412"/>
      <c r="H58" s="412"/>
      <c r="I58" s="412"/>
      <c r="J58" s="412"/>
      <c r="K58" s="412"/>
      <c r="L58" s="412"/>
      <c r="M58" s="412"/>
      <c r="N58" s="412"/>
      <c r="O58" s="412"/>
      <c r="P58" s="412"/>
      <c r="Q58" s="412"/>
    </row>
    <row r="59" spans="1:17" x14ac:dyDescent="0.3">
      <c r="B59" s="412" t="s">
        <v>36</v>
      </c>
      <c r="C59" s="412"/>
      <c r="D59" s="412"/>
      <c r="E59" s="412"/>
      <c r="F59" s="412"/>
      <c r="G59" s="412"/>
      <c r="H59" s="412"/>
      <c r="I59" s="412"/>
      <c r="J59" s="412"/>
      <c r="K59" s="412"/>
      <c r="L59" s="412"/>
      <c r="M59" s="412"/>
      <c r="N59" s="412"/>
      <c r="O59" s="412"/>
      <c r="P59" s="412"/>
      <c r="Q59" s="412"/>
    </row>
    <row r="60" spans="1:17" x14ac:dyDescent="0.3">
      <c r="B60" s="412" t="s">
        <v>37</v>
      </c>
      <c r="C60" s="412"/>
      <c r="D60" s="412"/>
      <c r="E60" s="412"/>
      <c r="F60" s="412"/>
      <c r="G60" s="412"/>
      <c r="H60" s="412"/>
      <c r="I60" s="412"/>
      <c r="J60" s="412"/>
      <c r="K60" s="412"/>
      <c r="L60" s="412"/>
      <c r="M60" s="412"/>
      <c r="N60" s="412"/>
      <c r="O60" s="412"/>
      <c r="P60" s="412"/>
      <c r="Q60" s="412"/>
    </row>
    <row r="61" spans="1:17" x14ac:dyDescent="0.3">
      <c r="B61" s="412" t="s">
        <v>19</v>
      </c>
      <c r="C61" s="412"/>
      <c r="D61" s="412"/>
      <c r="E61" s="412"/>
      <c r="F61" s="412"/>
      <c r="G61" s="412"/>
      <c r="H61" s="412"/>
      <c r="I61" s="412"/>
      <c r="J61" s="412"/>
      <c r="K61" s="412"/>
      <c r="L61" s="412"/>
      <c r="M61" s="412"/>
      <c r="N61" s="412"/>
      <c r="O61" s="412"/>
      <c r="P61" s="412"/>
      <c r="Q61" s="412"/>
    </row>
    <row r="62" spans="1:17" x14ac:dyDescent="0.3">
      <c r="B62" s="492" t="s">
        <v>38</v>
      </c>
      <c r="C62" s="492"/>
      <c r="D62" s="492"/>
      <c r="E62" s="492"/>
      <c r="F62" s="492"/>
      <c r="G62" s="492"/>
      <c r="H62" s="492"/>
      <c r="I62" s="492"/>
      <c r="J62" s="492"/>
      <c r="K62" s="492"/>
      <c r="L62" s="492"/>
      <c r="M62" s="492"/>
      <c r="N62" s="492"/>
      <c r="O62" s="492"/>
      <c r="P62" s="492"/>
      <c r="Q62" s="492"/>
    </row>
    <row r="63" spans="1:17" x14ac:dyDescent="0.3">
      <c r="A63" s="95"/>
      <c r="B63" s="166"/>
      <c r="C63" s="166"/>
      <c r="D63" s="166"/>
      <c r="E63" s="166"/>
      <c r="F63" s="166"/>
      <c r="G63" s="166"/>
      <c r="H63" s="166"/>
      <c r="I63" s="166"/>
      <c r="J63" s="166"/>
      <c r="K63" s="166"/>
      <c r="L63" s="166"/>
      <c r="M63" s="166"/>
      <c r="N63" s="166"/>
      <c r="O63" s="166"/>
      <c r="P63" s="166"/>
      <c r="Q63" s="95"/>
    </row>
    <row r="64" spans="1:17" ht="13" customHeight="1" x14ac:dyDescent="0.3">
      <c r="B64" s="413" t="s">
        <v>125</v>
      </c>
      <c r="C64" s="413"/>
      <c r="D64" s="413"/>
      <c r="E64" s="146"/>
      <c r="F64" s="146"/>
      <c r="G64" s="146"/>
      <c r="H64" s="146"/>
      <c r="I64" s="178"/>
      <c r="J64" s="178"/>
      <c r="K64" s="178"/>
      <c r="L64" s="178"/>
      <c r="M64" s="178"/>
      <c r="N64" s="178"/>
      <c r="O64" s="159"/>
      <c r="P64" s="159"/>
    </row>
    <row r="65" spans="1:17" ht="13" customHeight="1" x14ac:dyDescent="0.3">
      <c r="B65" s="415" t="s">
        <v>80</v>
      </c>
      <c r="C65" s="415"/>
      <c r="D65" s="415"/>
      <c r="E65" s="146"/>
      <c r="F65" s="146"/>
      <c r="G65" s="146"/>
      <c r="H65" s="146"/>
      <c r="I65" s="178"/>
      <c r="J65" s="178"/>
      <c r="K65" s="178"/>
      <c r="L65" s="178"/>
      <c r="M65" s="178"/>
      <c r="N65" s="178"/>
      <c r="O65" s="159"/>
      <c r="P65" s="159"/>
    </row>
    <row r="66" spans="1:17" ht="13" customHeight="1" x14ac:dyDescent="0.3">
      <c r="B66" s="159"/>
      <c r="C66" s="159"/>
      <c r="D66" s="159"/>
      <c r="E66" s="159"/>
      <c r="F66" s="159"/>
      <c r="G66" s="159"/>
      <c r="H66" s="159"/>
      <c r="I66" s="178"/>
      <c r="J66" s="178"/>
      <c r="K66" s="178"/>
      <c r="L66" s="178"/>
      <c r="M66" s="178"/>
      <c r="N66" s="178"/>
      <c r="O66" s="159"/>
      <c r="P66" s="159"/>
    </row>
    <row r="67" spans="1:17" ht="13.5" thickBot="1" x14ac:dyDescent="0.35"/>
    <row r="68" spans="1:17" ht="13.5" thickBot="1" x14ac:dyDescent="0.35">
      <c r="B68" s="461" t="s">
        <v>30</v>
      </c>
      <c r="C68" s="462"/>
      <c r="D68" s="462"/>
      <c r="E68" s="462"/>
      <c r="F68" s="462"/>
      <c r="G68" s="462"/>
      <c r="H68" s="462"/>
      <c r="I68" s="462"/>
      <c r="J68" s="462"/>
      <c r="K68" s="462"/>
      <c r="L68" s="462"/>
      <c r="M68" s="462"/>
      <c r="N68" s="462"/>
      <c r="O68" s="462"/>
      <c r="P68" s="462"/>
      <c r="Q68" s="463"/>
    </row>
    <row r="69" spans="1:17" ht="39" x14ac:dyDescent="0.3">
      <c r="B69" s="468" t="s">
        <v>21</v>
      </c>
      <c r="C69" s="469"/>
      <c r="D69" s="162" t="s">
        <v>33</v>
      </c>
      <c r="E69" s="176" t="s">
        <v>137</v>
      </c>
      <c r="F69" s="176" t="s">
        <v>138</v>
      </c>
      <c r="G69" s="176" t="s">
        <v>139</v>
      </c>
      <c r="H69" s="177" t="s">
        <v>140</v>
      </c>
      <c r="I69" s="177" t="s">
        <v>62</v>
      </c>
      <c r="J69" s="177" t="s">
        <v>62</v>
      </c>
      <c r="K69" s="177" t="s">
        <v>62</v>
      </c>
      <c r="L69" s="177" t="s">
        <v>62</v>
      </c>
      <c r="M69" s="177" t="s">
        <v>62</v>
      </c>
      <c r="N69" s="177" t="s">
        <v>62</v>
      </c>
      <c r="O69" s="480" t="s">
        <v>31</v>
      </c>
      <c r="P69" s="481"/>
      <c r="Q69" s="464" t="s">
        <v>123</v>
      </c>
    </row>
    <row r="70" spans="1:17" x14ac:dyDescent="0.3">
      <c r="B70" s="470"/>
      <c r="C70" s="471"/>
      <c r="D70" s="164" t="s">
        <v>32</v>
      </c>
      <c r="E70" s="81">
        <v>0</v>
      </c>
      <c r="F70" s="81">
        <v>0</v>
      </c>
      <c r="G70" s="81">
        <v>0</v>
      </c>
      <c r="H70" s="81">
        <v>0</v>
      </c>
      <c r="I70" s="81">
        <v>0</v>
      </c>
      <c r="J70" s="81">
        <v>0</v>
      </c>
      <c r="K70" s="81">
        <v>0</v>
      </c>
      <c r="L70" s="81">
        <v>0</v>
      </c>
      <c r="M70" s="81">
        <v>0</v>
      </c>
      <c r="N70" s="81">
        <v>0</v>
      </c>
      <c r="O70" s="482"/>
      <c r="P70" s="483"/>
      <c r="Q70" s="465"/>
    </row>
    <row r="71" spans="1:17" x14ac:dyDescent="0.3">
      <c r="B71" s="472"/>
      <c r="C71" s="473"/>
      <c r="D71" s="164" t="s">
        <v>5</v>
      </c>
      <c r="E71" s="486">
        <v>2.5</v>
      </c>
      <c r="F71" s="487"/>
      <c r="G71" s="487"/>
      <c r="H71" s="487"/>
      <c r="I71" s="487"/>
      <c r="J71" s="487"/>
      <c r="K71" s="487"/>
      <c r="L71" s="487"/>
      <c r="M71" s="487"/>
      <c r="N71" s="488"/>
      <c r="O71" s="482"/>
      <c r="P71" s="483"/>
      <c r="Q71" s="465"/>
    </row>
    <row r="72" spans="1:17" x14ac:dyDescent="0.3">
      <c r="B72" s="163" t="s">
        <v>22</v>
      </c>
      <c r="C72" s="164" t="s">
        <v>3</v>
      </c>
      <c r="D72" s="1" t="s">
        <v>20</v>
      </c>
      <c r="E72" s="38">
        <f>E70*$E$18</f>
        <v>0</v>
      </c>
      <c r="F72" s="38">
        <f t="shared" ref="F72:N72" si="10">F70*$E$18</f>
        <v>0</v>
      </c>
      <c r="G72" s="38">
        <f t="shared" si="10"/>
        <v>0</v>
      </c>
      <c r="H72" s="38">
        <f t="shared" si="10"/>
        <v>0</v>
      </c>
      <c r="I72" s="38">
        <f t="shared" si="10"/>
        <v>0</v>
      </c>
      <c r="J72" s="38">
        <f t="shared" si="10"/>
        <v>0</v>
      </c>
      <c r="K72" s="38">
        <f t="shared" si="10"/>
        <v>0</v>
      </c>
      <c r="L72" s="38">
        <f t="shared" si="10"/>
        <v>0</v>
      </c>
      <c r="M72" s="38">
        <f t="shared" si="10"/>
        <v>0</v>
      </c>
      <c r="N72" s="38">
        <f t="shared" si="10"/>
        <v>0</v>
      </c>
      <c r="O72" s="484"/>
      <c r="P72" s="485"/>
      <c r="Q72" s="465"/>
    </row>
    <row r="73" spans="1:17" x14ac:dyDescent="0.3">
      <c r="B73" s="172">
        <v>1</v>
      </c>
      <c r="C73" s="490"/>
      <c r="D73" s="491"/>
      <c r="E73" s="87"/>
      <c r="F73" s="87"/>
      <c r="G73" s="87"/>
      <c r="H73" s="174"/>
      <c r="I73" s="174"/>
      <c r="J73" s="174"/>
      <c r="K73" s="174"/>
      <c r="L73" s="174"/>
      <c r="M73" s="174"/>
      <c r="N73" s="174"/>
      <c r="O73" s="443">
        <f t="shared" ref="O73:O84" si="11">$E$19*E73+$F$19*F73+$G$19*G73+$H$19*H73+$I$19*I73+$J$19*J73+$K$19*K73+$L$19*L73+$M$19*M73+$N$19*N73</f>
        <v>0</v>
      </c>
      <c r="P73" s="444"/>
      <c r="Q73" s="155">
        <f t="shared" ref="Q73:Q84" si="12">SUM(E73:N73)</f>
        <v>0</v>
      </c>
    </row>
    <row r="74" spans="1:17" x14ac:dyDescent="0.3">
      <c r="A74" s="95"/>
      <c r="B74" s="172">
        <v>2</v>
      </c>
      <c r="C74" s="474"/>
      <c r="D74" s="489"/>
      <c r="E74" s="87"/>
      <c r="F74" s="87"/>
      <c r="G74" s="87"/>
      <c r="H74" s="87"/>
      <c r="I74" s="87"/>
      <c r="J74" s="87"/>
      <c r="K74" s="87"/>
      <c r="L74" s="87"/>
      <c r="M74" s="87"/>
      <c r="N74" s="87"/>
      <c r="O74" s="443">
        <f t="shared" si="11"/>
        <v>0</v>
      </c>
      <c r="P74" s="444"/>
      <c r="Q74" s="155">
        <f t="shared" si="12"/>
        <v>0</v>
      </c>
    </row>
    <row r="75" spans="1:17" x14ac:dyDescent="0.3">
      <c r="B75" s="172">
        <v>3</v>
      </c>
      <c r="C75" s="474"/>
      <c r="D75" s="489"/>
      <c r="E75" s="87"/>
      <c r="F75" s="87"/>
      <c r="G75" s="87"/>
      <c r="H75" s="87"/>
      <c r="I75" s="87"/>
      <c r="J75" s="87"/>
      <c r="K75" s="87"/>
      <c r="L75" s="87"/>
      <c r="M75" s="87"/>
      <c r="N75" s="87"/>
      <c r="O75" s="443">
        <f t="shared" si="11"/>
        <v>0</v>
      </c>
      <c r="P75" s="444"/>
      <c r="Q75" s="155">
        <f t="shared" si="12"/>
        <v>0</v>
      </c>
    </row>
    <row r="76" spans="1:17" x14ac:dyDescent="0.3">
      <c r="B76" s="172">
        <v>4</v>
      </c>
      <c r="C76" s="474"/>
      <c r="D76" s="479"/>
      <c r="E76" s="87"/>
      <c r="F76" s="87"/>
      <c r="G76" s="87"/>
      <c r="H76" s="87"/>
      <c r="I76" s="87"/>
      <c r="J76" s="87"/>
      <c r="K76" s="87"/>
      <c r="L76" s="87"/>
      <c r="M76" s="87"/>
      <c r="N76" s="87"/>
      <c r="O76" s="443">
        <f t="shared" si="11"/>
        <v>0</v>
      </c>
      <c r="P76" s="444"/>
      <c r="Q76" s="155">
        <f t="shared" si="12"/>
        <v>0</v>
      </c>
    </row>
    <row r="77" spans="1:17" x14ac:dyDescent="0.3">
      <c r="A77" s="95"/>
      <c r="B77" s="172">
        <v>5</v>
      </c>
      <c r="C77" s="474"/>
      <c r="D77" s="475"/>
      <c r="E77" s="87"/>
      <c r="F77" s="87"/>
      <c r="G77" s="87"/>
      <c r="H77" s="87"/>
      <c r="I77" s="87"/>
      <c r="J77" s="87"/>
      <c r="K77" s="87"/>
      <c r="L77" s="87"/>
      <c r="M77" s="87"/>
      <c r="N77" s="87"/>
      <c r="O77" s="443">
        <f t="shared" si="11"/>
        <v>0</v>
      </c>
      <c r="P77" s="444"/>
      <c r="Q77" s="155">
        <f t="shared" si="12"/>
        <v>0</v>
      </c>
    </row>
    <row r="78" spans="1:17" x14ac:dyDescent="0.3">
      <c r="B78" s="173">
        <v>6</v>
      </c>
      <c r="C78" s="478"/>
      <c r="D78" s="479"/>
      <c r="E78" s="88"/>
      <c r="F78" s="88"/>
      <c r="G78" s="88"/>
      <c r="H78" s="88"/>
      <c r="I78" s="88"/>
      <c r="J78" s="88"/>
      <c r="K78" s="88"/>
      <c r="L78" s="88"/>
      <c r="M78" s="88"/>
      <c r="N78" s="88"/>
      <c r="O78" s="443">
        <f t="shared" si="11"/>
        <v>0</v>
      </c>
      <c r="P78" s="444"/>
      <c r="Q78" s="155">
        <f t="shared" si="12"/>
        <v>0</v>
      </c>
    </row>
    <row r="79" spans="1:17" x14ac:dyDescent="0.3">
      <c r="B79" s="173">
        <v>7</v>
      </c>
      <c r="C79" s="478"/>
      <c r="D79" s="479"/>
      <c r="E79" s="88"/>
      <c r="F79" s="88"/>
      <c r="G79" s="88"/>
      <c r="H79" s="88"/>
      <c r="I79" s="88"/>
      <c r="J79" s="88"/>
      <c r="K79" s="88"/>
      <c r="L79" s="88"/>
      <c r="M79" s="88"/>
      <c r="N79" s="88"/>
      <c r="O79" s="443">
        <f t="shared" si="11"/>
        <v>0</v>
      </c>
      <c r="P79" s="444"/>
      <c r="Q79" s="155">
        <f t="shared" si="12"/>
        <v>0</v>
      </c>
    </row>
    <row r="80" spans="1:17" x14ac:dyDescent="0.3">
      <c r="A80" s="171"/>
      <c r="B80" s="173">
        <v>8</v>
      </c>
      <c r="C80" s="445"/>
      <c r="D80" s="445"/>
      <c r="E80" s="88"/>
      <c r="F80" s="88"/>
      <c r="G80" s="88"/>
      <c r="H80" s="88"/>
      <c r="I80" s="88"/>
      <c r="J80" s="88"/>
      <c r="K80" s="88"/>
      <c r="L80" s="88"/>
      <c r="M80" s="88"/>
      <c r="N80" s="88"/>
      <c r="O80" s="443">
        <f t="shared" si="11"/>
        <v>0</v>
      </c>
      <c r="P80" s="444"/>
      <c r="Q80" s="155">
        <f t="shared" si="12"/>
        <v>0</v>
      </c>
    </row>
    <row r="81" spans="2:17" x14ac:dyDescent="0.3">
      <c r="B81" s="173">
        <v>9</v>
      </c>
      <c r="C81" s="478"/>
      <c r="D81" s="479"/>
      <c r="E81" s="88"/>
      <c r="F81" s="88"/>
      <c r="G81" s="88"/>
      <c r="H81" s="88"/>
      <c r="I81" s="88"/>
      <c r="J81" s="88"/>
      <c r="K81" s="88"/>
      <c r="L81" s="88"/>
      <c r="M81" s="88"/>
      <c r="N81" s="88"/>
      <c r="O81" s="443">
        <f t="shared" si="11"/>
        <v>0</v>
      </c>
      <c r="P81" s="444"/>
      <c r="Q81" s="155">
        <f t="shared" si="12"/>
        <v>0</v>
      </c>
    </row>
    <row r="82" spans="2:17" x14ac:dyDescent="0.3">
      <c r="B82" s="173">
        <v>10</v>
      </c>
      <c r="C82" s="478"/>
      <c r="D82" s="479"/>
      <c r="E82" s="88"/>
      <c r="F82" s="88"/>
      <c r="G82" s="88"/>
      <c r="H82" s="88"/>
      <c r="I82" s="88"/>
      <c r="J82" s="88"/>
      <c r="K82" s="88"/>
      <c r="L82" s="88"/>
      <c r="M82" s="88"/>
      <c r="N82" s="88"/>
      <c r="O82" s="443">
        <f t="shared" si="11"/>
        <v>0</v>
      </c>
      <c r="P82" s="444"/>
      <c r="Q82" s="155">
        <f t="shared" si="12"/>
        <v>0</v>
      </c>
    </row>
    <row r="83" spans="2:17" x14ac:dyDescent="0.3">
      <c r="B83" s="173">
        <v>11</v>
      </c>
      <c r="C83" s="446"/>
      <c r="D83" s="447"/>
      <c r="E83" s="88"/>
      <c r="F83" s="88"/>
      <c r="G83" s="88"/>
      <c r="H83" s="88"/>
      <c r="I83" s="88"/>
      <c r="J83" s="88"/>
      <c r="K83" s="88"/>
      <c r="L83" s="88"/>
      <c r="M83" s="88"/>
      <c r="N83" s="88"/>
      <c r="O83" s="443">
        <f t="shared" si="11"/>
        <v>0</v>
      </c>
      <c r="P83" s="444"/>
      <c r="Q83" s="155">
        <f t="shared" si="12"/>
        <v>0</v>
      </c>
    </row>
    <row r="84" spans="2:17" ht="13.5" thickBot="1" x14ac:dyDescent="0.35">
      <c r="B84" s="175">
        <v>12</v>
      </c>
      <c r="C84" s="476"/>
      <c r="D84" s="477"/>
      <c r="E84" s="89"/>
      <c r="F84" s="89"/>
      <c r="G84" s="89"/>
      <c r="H84" s="89"/>
      <c r="I84" s="89"/>
      <c r="J84" s="89"/>
      <c r="K84" s="89"/>
      <c r="L84" s="89"/>
      <c r="M84" s="89"/>
      <c r="N84" s="89"/>
      <c r="O84" s="466">
        <f t="shared" si="11"/>
        <v>0</v>
      </c>
      <c r="P84" s="467"/>
      <c r="Q84" s="156">
        <f t="shared" si="12"/>
        <v>0</v>
      </c>
    </row>
    <row r="85" spans="2:17" ht="13.5" thickBot="1" x14ac:dyDescent="0.35">
      <c r="B85" s="370" t="s">
        <v>23</v>
      </c>
      <c r="C85" s="371"/>
      <c r="D85" s="457"/>
      <c r="E85" s="165">
        <f>SUM(E73:E84)</f>
        <v>0</v>
      </c>
      <c r="F85" s="165">
        <f>SUM(F73:F84)</f>
        <v>0</v>
      </c>
      <c r="G85" s="165">
        <f>SUM(G73:G84)</f>
        <v>0</v>
      </c>
      <c r="H85" s="165">
        <f t="shared" ref="H85:N85" si="13">SUM(H74:H84)</f>
        <v>0</v>
      </c>
      <c r="I85" s="165">
        <f t="shared" si="13"/>
        <v>0</v>
      </c>
      <c r="J85" s="165">
        <f t="shared" si="13"/>
        <v>0</v>
      </c>
      <c r="K85" s="165">
        <f t="shared" si="13"/>
        <v>0</v>
      </c>
      <c r="L85" s="165">
        <f t="shared" si="13"/>
        <v>0</v>
      </c>
      <c r="M85" s="165">
        <f t="shared" si="13"/>
        <v>0</v>
      </c>
      <c r="N85" s="152">
        <f t="shared" si="13"/>
        <v>0</v>
      </c>
      <c r="O85" s="418" t="s">
        <v>18</v>
      </c>
      <c r="P85" s="419"/>
      <c r="Q85" s="153" t="s">
        <v>124</v>
      </c>
    </row>
    <row r="86" spans="2:17" ht="13.5" thickBot="1" x14ac:dyDescent="0.35">
      <c r="B86" s="5"/>
      <c r="C86" s="5"/>
      <c r="D86" s="5"/>
      <c r="E86" s="6"/>
      <c r="F86" s="6"/>
      <c r="G86" s="6"/>
      <c r="H86" s="6"/>
      <c r="I86" s="6"/>
      <c r="J86" s="6"/>
      <c r="K86" s="6"/>
      <c r="L86" s="458"/>
      <c r="M86" s="458"/>
      <c r="N86" s="458"/>
      <c r="O86" s="459">
        <f>SUM(O73:P84)</f>
        <v>0</v>
      </c>
      <c r="P86" s="460"/>
      <c r="Q86" s="154">
        <f>SUM(Q73:Q84)</f>
        <v>0</v>
      </c>
    </row>
    <row r="87" spans="2:17" x14ac:dyDescent="0.3">
      <c r="B87" s="5"/>
      <c r="C87" s="5"/>
      <c r="D87" s="5"/>
      <c r="E87" s="6"/>
      <c r="F87" s="6"/>
      <c r="G87" s="6"/>
      <c r="H87" s="6"/>
      <c r="I87" s="6"/>
      <c r="J87" s="6"/>
      <c r="K87" s="6"/>
      <c r="L87" s="160"/>
      <c r="M87" s="160"/>
      <c r="N87" s="160"/>
      <c r="O87" s="28"/>
      <c r="P87" s="28"/>
    </row>
    <row r="88" spans="2:17" x14ac:dyDescent="0.3">
      <c r="B88" s="5"/>
      <c r="C88" s="5"/>
      <c r="D88" s="5"/>
      <c r="E88" s="6"/>
      <c r="F88" s="6"/>
      <c r="G88" s="6"/>
      <c r="H88" s="6"/>
      <c r="I88" s="6"/>
      <c r="J88" s="6"/>
      <c r="K88" s="6"/>
      <c r="L88" s="160"/>
      <c r="M88" s="160"/>
      <c r="N88" s="160"/>
      <c r="O88" s="28"/>
      <c r="P88" s="28"/>
    </row>
    <row r="89" spans="2:17" ht="13.5" thickBot="1" x14ac:dyDescent="0.35"/>
    <row r="90" spans="2:17" ht="13.5" thickBot="1" x14ac:dyDescent="0.35">
      <c r="B90" s="500" t="s">
        <v>34</v>
      </c>
      <c r="C90" s="501"/>
      <c r="D90" s="501"/>
      <c r="E90" s="501"/>
      <c r="F90" s="501"/>
      <c r="G90" s="501"/>
      <c r="H90" s="501"/>
      <c r="I90" s="502"/>
      <c r="K90" s="456"/>
      <c r="L90" s="456"/>
      <c r="M90" s="456"/>
      <c r="N90" s="456"/>
      <c r="O90" s="23"/>
    </row>
    <row r="91" spans="2:17" ht="26" x14ac:dyDescent="0.3">
      <c r="B91" s="448" t="s">
        <v>3</v>
      </c>
      <c r="C91" s="449"/>
      <c r="D91" s="449"/>
      <c r="E91" s="449"/>
      <c r="F91" s="9" t="s">
        <v>25</v>
      </c>
      <c r="G91" s="9" t="s">
        <v>26</v>
      </c>
      <c r="H91" s="9" t="s">
        <v>27</v>
      </c>
      <c r="I91" s="10" t="s">
        <v>28</v>
      </c>
      <c r="K91" s="161"/>
      <c r="L91" s="167"/>
      <c r="M91" s="23"/>
      <c r="N91" s="23"/>
      <c r="O91" s="23"/>
    </row>
    <row r="92" spans="2:17" x14ac:dyDescent="0.3">
      <c r="B92" s="451"/>
      <c r="C92" s="452"/>
      <c r="D92" s="452"/>
      <c r="E92" s="452"/>
      <c r="F92" s="150"/>
      <c r="G92" s="265"/>
      <c r="H92" s="90"/>
      <c r="I92" s="39">
        <f>F92*H92</f>
        <v>0</v>
      </c>
      <c r="K92" s="23"/>
      <c r="L92" s="23"/>
      <c r="M92" s="23"/>
      <c r="N92" s="23"/>
      <c r="O92" s="23"/>
    </row>
    <row r="93" spans="2:17" x14ac:dyDescent="0.3">
      <c r="B93" s="451"/>
      <c r="C93" s="452"/>
      <c r="D93" s="452"/>
      <c r="E93" s="452"/>
      <c r="F93" s="150"/>
      <c r="G93" s="265"/>
      <c r="H93" s="90"/>
      <c r="I93" s="39">
        <f>F93*H93</f>
        <v>0</v>
      </c>
    </row>
    <row r="94" spans="2:17" x14ac:dyDescent="0.3">
      <c r="B94" s="451"/>
      <c r="C94" s="452"/>
      <c r="D94" s="452"/>
      <c r="E94" s="452"/>
      <c r="F94" s="150"/>
      <c r="G94" s="265"/>
      <c r="H94" s="90"/>
      <c r="I94" s="39">
        <f>H94*F94</f>
        <v>0</v>
      </c>
    </row>
    <row r="95" spans="2:17" x14ac:dyDescent="0.3">
      <c r="B95" s="451"/>
      <c r="C95" s="452"/>
      <c r="D95" s="452"/>
      <c r="E95" s="452"/>
      <c r="F95" s="150"/>
      <c r="G95" s="265"/>
      <c r="H95" s="90"/>
      <c r="I95" s="39">
        <f>H95*F95</f>
        <v>0</v>
      </c>
    </row>
    <row r="96" spans="2:17" x14ac:dyDescent="0.3">
      <c r="B96" s="493"/>
      <c r="C96" s="494"/>
      <c r="D96" s="494"/>
      <c r="E96" s="495"/>
      <c r="F96" s="168"/>
      <c r="G96" s="267"/>
      <c r="H96" s="169"/>
      <c r="I96" s="39">
        <f t="shared" ref="I96:I98" si="14">H96*F96</f>
        <v>0</v>
      </c>
    </row>
    <row r="97" spans="2:16" x14ac:dyDescent="0.3">
      <c r="B97" s="493"/>
      <c r="C97" s="494"/>
      <c r="D97" s="494"/>
      <c r="E97" s="495"/>
      <c r="F97" s="168"/>
      <c r="G97" s="267"/>
      <c r="H97" s="169"/>
      <c r="I97" s="39">
        <f t="shared" si="14"/>
        <v>0</v>
      </c>
    </row>
    <row r="98" spans="2:16" ht="13.5" thickBot="1" x14ac:dyDescent="0.35">
      <c r="B98" s="496"/>
      <c r="C98" s="497"/>
      <c r="D98" s="497"/>
      <c r="E98" s="498"/>
      <c r="F98" s="151"/>
      <c r="G98" s="266"/>
      <c r="H98" s="91"/>
      <c r="I98" s="40">
        <f t="shared" si="14"/>
        <v>0</v>
      </c>
    </row>
    <row r="99" spans="2:16" x14ac:dyDescent="0.3">
      <c r="B99" s="7"/>
      <c r="C99" s="7"/>
      <c r="D99" s="7"/>
      <c r="E99" s="7"/>
      <c r="F99" s="450"/>
      <c r="G99" s="450"/>
      <c r="H99" s="450"/>
      <c r="I99" s="41">
        <f>SUM(I92:I98)</f>
        <v>0</v>
      </c>
      <c r="P99" s="24"/>
    </row>
    <row r="102" spans="2:16" x14ac:dyDescent="0.3">
      <c r="B102" s="442" t="s">
        <v>48</v>
      </c>
      <c r="C102" s="442"/>
      <c r="D102" s="442"/>
      <c r="E102" s="442"/>
      <c r="F102" s="442"/>
      <c r="G102" s="442"/>
      <c r="H102" s="442"/>
      <c r="I102" s="442"/>
      <c r="J102" s="442"/>
      <c r="K102" s="42">
        <f>O86+I99</f>
        <v>0</v>
      </c>
      <c r="L102" s="11"/>
      <c r="M102" s="11"/>
      <c r="N102" s="11"/>
      <c r="O102" s="11"/>
      <c r="P102" s="25"/>
    </row>
    <row r="103" spans="2:16" x14ac:dyDescent="0.3">
      <c r="B103" s="14"/>
      <c r="C103" s="14"/>
      <c r="D103" s="14"/>
      <c r="E103" s="14"/>
      <c r="F103" s="14"/>
      <c r="G103" s="14"/>
      <c r="H103" s="14"/>
      <c r="I103" s="14"/>
      <c r="J103" s="14"/>
      <c r="K103" s="14"/>
      <c r="L103" s="14"/>
      <c r="M103" s="14"/>
      <c r="N103" s="14"/>
      <c r="O103" s="14"/>
      <c r="P103" s="14"/>
    </row>
    <row r="105" spans="2:16" x14ac:dyDescent="0.3">
      <c r="B105" s="441" t="s">
        <v>156</v>
      </c>
      <c r="C105" s="441"/>
      <c r="D105" s="441"/>
      <c r="E105" s="441"/>
      <c r="F105" s="441"/>
      <c r="G105" s="441"/>
      <c r="H105" s="441"/>
      <c r="I105" s="441"/>
      <c r="J105" s="441"/>
      <c r="K105" s="441"/>
      <c r="L105" s="441"/>
      <c r="M105" s="441"/>
      <c r="N105" s="441"/>
      <c r="O105" s="441"/>
      <c r="P105" s="441"/>
    </row>
  </sheetData>
  <mergeCells count="111">
    <mergeCell ref="B105:P105"/>
    <mergeCell ref="B3:Q3"/>
    <mergeCell ref="B96:E96"/>
    <mergeCell ref="B97:E97"/>
    <mergeCell ref="B98:E98"/>
    <mergeCell ref="F99:H99"/>
    <mergeCell ref="B102:J102"/>
    <mergeCell ref="B91:E91"/>
    <mergeCell ref="B92:E92"/>
    <mergeCell ref="B93:E93"/>
    <mergeCell ref="B94:E94"/>
    <mergeCell ref="B95:E95"/>
    <mergeCell ref="B85:D85"/>
    <mergeCell ref="O85:P85"/>
    <mergeCell ref="L86:N86"/>
    <mergeCell ref="O86:P86"/>
    <mergeCell ref="B90:I90"/>
    <mergeCell ref="K90:N90"/>
    <mergeCell ref="C82:D82"/>
    <mergeCell ref="O82:P82"/>
    <mergeCell ref="C83:D83"/>
    <mergeCell ref="O83:P83"/>
    <mergeCell ref="C84:D84"/>
    <mergeCell ref="O84:P84"/>
    <mergeCell ref="C79:D79"/>
    <mergeCell ref="O79:P79"/>
    <mergeCell ref="C80:D80"/>
    <mergeCell ref="O80:P80"/>
    <mergeCell ref="C81:D81"/>
    <mergeCell ref="O81:P81"/>
    <mergeCell ref="C76:D76"/>
    <mergeCell ref="O76:P76"/>
    <mergeCell ref="C77:D77"/>
    <mergeCell ref="O77:P77"/>
    <mergeCell ref="C78:D78"/>
    <mergeCell ref="O78:P78"/>
    <mergeCell ref="C73:D73"/>
    <mergeCell ref="O73:P73"/>
    <mergeCell ref="C74:D74"/>
    <mergeCell ref="O74:P74"/>
    <mergeCell ref="C75:D75"/>
    <mergeCell ref="O75:P75"/>
    <mergeCell ref="B64:D64"/>
    <mergeCell ref="B65:D65"/>
    <mergeCell ref="B68:Q68"/>
    <mergeCell ref="B69:C71"/>
    <mergeCell ref="O69:P72"/>
    <mergeCell ref="Q69:Q72"/>
    <mergeCell ref="E71:N71"/>
    <mergeCell ref="B58:Q58"/>
    <mergeCell ref="B59:Q59"/>
    <mergeCell ref="B60:Q60"/>
    <mergeCell ref="B61:Q61"/>
    <mergeCell ref="B62:Q62"/>
    <mergeCell ref="O29:P29"/>
    <mergeCell ref="B5:Q5"/>
    <mergeCell ref="B6:Q6"/>
    <mergeCell ref="B7:Q7"/>
    <mergeCell ref="B8:Q8"/>
    <mergeCell ref="B9:Q9"/>
    <mergeCell ref="O22:P22"/>
    <mergeCell ref="O23:P23"/>
    <mergeCell ref="O25:P25"/>
    <mergeCell ref="O26:P26"/>
    <mergeCell ref="O28:P28"/>
    <mergeCell ref="B44:E44"/>
    <mergeCell ref="B45:E45"/>
    <mergeCell ref="B47:E47"/>
    <mergeCell ref="C22:D22"/>
    <mergeCell ref="C23:D23"/>
    <mergeCell ref="C25:D25"/>
    <mergeCell ref="C26:D26"/>
    <mergeCell ref="C28:D28"/>
    <mergeCell ref="R7:U7"/>
    <mergeCell ref="B32:D32"/>
    <mergeCell ref="O32:P32"/>
    <mergeCell ref="L33:N33"/>
    <mergeCell ref="O33:P33"/>
    <mergeCell ref="B15:Q15"/>
    <mergeCell ref="Q16:Q19"/>
    <mergeCell ref="O24:P24"/>
    <mergeCell ref="O31:P31"/>
    <mergeCell ref="B16:C18"/>
    <mergeCell ref="O21:P21"/>
    <mergeCell ref="C24:D24"/>
    <mergeCell ref="C31:D31"/>
    <mergeCell ref="C29:D29"/>
    <mergeCell ref="O16:P19"/>
    <mergeCell ref="E18:N18"/>
    <mergeCell ref="C21:D21"/>
    <mergeCell ref="B11:D11"/>
    <mergeCell ref="B12:D12"/>
    <mergeCell ref="I11:N13"/>
    <mergeCell ref="C20:D20"/>
    <mergeCell ref="O20:P20"/>
    <mergeCell ref="B54:P54"/>
    <mergeCell ref="R8:U24"/>
    <mergeCell ref="B51:J51"/>
    <mergeCell ref="O27:P27"/>
    <mergeCell ref="O30:P30"/>
    <mergeCell ref="C27:D27"/>
    <mergeCell ref="C30:D30"/>
    <mergeCell ref="B38:E38"/>
    <mergeCell ref="F48:H48"/>
    <mergeCell ref="B42:E42"/>
    <mergeCell ref="B43:E43"/>
    <mergeCell ref="B37:I37"/>
    <mergeCell ref="B41:E41"/>
    <mergeCell ref="K37:N37"/>
    <mergeCell ref="B40:E40"/>
    <mergeCell ref="B39:E39"/>
  </mergeCells>
  <printOptions horizontalCentered="1"/>
  <pageMargins left="0.7" right="0.7" top="0.75" bottom="0.75" header="0.3" footer="0.3"/>
  <pageSetup scale="45" orientation="portrait" r:id="rId1"/>
  <rowBreaks count="1" manualBreakCount="1">
    <brk id="55"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4D182-EA2E-4B5E-BBE6-4B24501936CA}">
  <dimension ref="A2:P62"/>
  <sheetViews>
    <sheetView topLeftCell="A14" workbookViewId="0">
      <selection activeCell="B28" sqref="B28:G28"/>
    </sheetView>
  </sheetViews>
  <sheetFormatPr defaultColWidth="9.1796875" defaultRowHeight="13" x14ac:dyDescent="0.3"/>
  <cols>
    <col min="1" max="1" width="4" style="8" customWidth="1"/>
    <col min="2" max="2" width="12.81640625" style="8" bestFit="1" customWidth="1"/>
    <col min="3" max="3" width="29.54296875" style="8" customWidth="1"/>
    <col min="4" max="4" width="10.54296875" style="8" customWidth="1"/>
    <col min="5" max="5" width="5.7265625" style="8" bestFit="1" customWidth="1"/>
    <col min="6" max="6" width="9.54296875" style="8" bestFit="1" customWidth="1"/>
    <col min="7" max="7" width="14.26953125" style="8" bestFit="1" customWidth="1"/>
    <col min="8" max="8" width="4.81640625" style="8" customWidth="1"/>
    <col min="9" max="16384" width="9.1796875" style="8"/>
  </cols>
  <sheetData>
    <row r="2" spans="1:15" x14ac:dyDescent="0.3">
      <c r="B2" s="182" t="s">
        <v>98</v>
      </c>
      <c r="C2" s="135"/>
      <c r="D2" s="135"/>
      <c r="E2" s="135"/>
      <c r="F2" s="135"/>
      <c r="G2" s="135"/>
    </row>
    <row r="3" spans="1:15" ht="143.25" customHeight="1" x14ac:dyDescent="0.3">
      <c r="B3" s="503" t="s">
        <v>175</v>
      </c>
      <c r="C3" s="503"/>
      <c r="D3" s="503"/>
      <c r="E3" s="503"/>
      <c r="F3" s="503"/>
      <c r="G3" s="503"/>
    </row>
    <row r="4" spans="1:15" x14ac:dyDescent="0.3">
      <c r="A4" s="47"/>
      <c r="B4" s="47"/>
      <c r="C4" s="47"/>
      <c r="D4" s="47"/>
      <c r="E4" s="47"/>
      <c r="F4" s="47"/>
      <c r="G4" s="47"/>
      <c r="H4" s="47"/>
      <c r="I4" s="47"/>
    </row>
    <row r="5" spans="1:15" x14ac:dyDescent="0.3">
      <c r="A5" s="13"/>
      <c r="B5" s="412" t="s">
        <v>35</v>
      </c>
      <c r="C5" s="412"/>
      <c r="D5" s="412"/>
      <c r="E5" s="412"/>
      <c r="F5" s="412"/>
      <c r="G5" s="412"/>
      <c r="H5" s="183"/>
      <c r="I5" s="359"/>
      <c r="J5" s="359"/>
      <c r="K5" s="359"/>
      <c r="L5" s="359"/>
      <c r="M5" s="13"/>
      <c r="N5" s="13"/>
      <c r="O5" s="13"/>
    </row>
    <row r="6" spans="1:15" x14ac:dyDescent="0.3">
      <c r="A6" s="13"/>
      <c r="B6" s="412" t="s">
        <v>36</v>
      </c>
      <c r="C6" s="412"/>
      <c r="D6" s="412"/>
      <c r="E6" s="412"/>
      <c r="F6" s="412"/>
      <c r="G6" s="412"/>
      <c r="H6" s="13"/>
      <c r="I6" s="420"/>
      <c r="J6" s="420"/>
      <c r="K6" s="420"/>
      <c r="L6" s="420"/>
      <c r="M6" s="13"/>
      <c r="N6" s="13"/>
      <c r="O6" s="13"/>
    </row>
    <row r="7" spans="1:15" x14ac:dyDescent="0.3">
      <c r="A7" s="13"/>
      <c r="B7" s="412" t="s">
        <v>37</v>
      </c>
      <c r="C7" s="412"/>
      <c r="D7" s="412"/>
      <c r="E7" s="412"/>
      <c r="F7" s="412"/>
      <c r="G7" s="412"/>
      <c r="H7" s="13"/>
      <c r="I7" s="420"/>
      <c r="J7" s="420"/>
      <c r="K7" s="420"/>
      <c r="L7" s="420"/>
      <c r="M7" s="13"/>
      <c r="N7" s="13"/>
      <c r="O7" s="13"/>
    </row>
    <row r="8" spans="1:15" x14ac:dyDescent="0.3">
      <c r="A8" s="13"/>
      <c r="B8" s="412" t="s">
        <v>19</v>
      </c>
      <c r="C8" s="412"/>
      <c r="D8" s="412"/>
      <c r="E8" s="412"/>
      <c r="F8" s="412"/>
      <c r="G8" s="412"/>
      <c r="H8" s="13"/>
      <c r="I8" s="420"/>
      <c r="J8" s="420"/>
      <c r="K8" s="420"/>
      <c r="L8" s="420"/>
      <c r="M8" s="13"/>
      <c r="N8" s="13"/>
      <c r="O8" s="13"/>
    </row>
    <row r="9" spans="1:15" x14ac:dyDescent="0.3">
      <c r="A9" s="13"/>
      <c r="B9" s="492" t="s">
        <v>38</v>
      </c>
      <c r="C9" s="412"/>
      <c r="D9" s="412"/>
      <c r="E9" s="412"/>
      <c r="F9" s="412"/>
      <c r="G9" s="412"/>
      <c r="H9" s="13"/>
      <c r="I9" s="420"/>
      <c r="J9" s="420"/>
      <c r="K9" s="420"/>
      <c r="L9" s="420"/>
      <c r="M9" s="13"/>
      <c r="N9" s="13"/>
      <c r="O9" s="13"/>
    </row>
    <row r="10" spans="1:15" x14ac:dyDescent="0.3">
      <c r="A10" s="13"/>
      <c r="B10" s="26"/>
      <c r="C10" s="26"/>
      <c r="D10" s="26"/>
      <c r="E10" s="26"/>
      <c r="F10" s="26"/>
      <c r="G10" s="26"/>
      <c r="H10" s="13"/>
      <c r="I10" s="420"/>
      <c r="J10" s="420"/>
      <c r="K10" s="420"/>
      <c r="L10" s="420"/>
      <c r="M10" s="13"/>
      <c r="N10" s="13"/>
      <c r="O10" s="13"/>
    </row>
    <row r="11" spans="1:15" x14ac:dyDescent="0.3">
      <c r="A11" s="13"/>
      <c r="B11" s="413" t="s">
        <v>125</v>
      </c>
      <c r="C11" s="413"/>
      <c r="D11" s="504" t="s">
        <v>96</v>
      </c>
      <c r="E11" s="505"/>
      <c r="F11" s="505"/>
      <c r="G11" s="505"/>
      <c r="H11" s="13"/>
      <c r="I11" s="420"/>
      <c r="J11" s="420"/>
      <c r="K11" s="420"/>
      <c r="L11" s="420"/>
      <c r="M11" s="13"/>
      <c r="N11" s="13"/>
      <c r="O11" s="13"/>
    </row>
    <row r="12" spans="1:15" x14ac:dyDescent="0.3">
      <c r="A12" s="47"/>
      <c r="B12" s="415" t="s">
        <v>80</v>
      </c>
      <c r="C12" s="415"/>
      <c r="D12" s="504"/>
      <c r="E12" s="505"/>
      <c r="F12" s="505"/>
      <c r="G12" s="505"/>
      <c r="H12" s="47"/>
      <c r="I12" s="420"/>
      <c r="J12" s="420"/>
      <c r="K12" s="420"/>
      <c r="L12" s="420"/>
    </row>
    <row r="13" spans="1:15" ht="13.5" thickBot="1" x14ac:dyDescent="0.35">
      <c r="A13" s="47"/>
      <c r="B13" s="47"/>
      <c r="C13" s="47"/>
      <c r="D13" s="47"/>
      <c r="E13" s="47"/>
      <c r="F13" s="47"/>
      <c r="G13" s="47"/>
      <c r="H13" s="47"/>
      <c r="I13" s="420"/>
      <c r="J13" s="420"/>
      <c r="K13" s="420"/>
      <c r="L13" s="420"/>
    </row>
    <row r="14" spans="1:15" ht="13.5" thickBot="1" x14ac:dyDescent="0.35">
      <c r="A14" s="47"/>
      <c r="B14" s="385" t="s">
        <v>49</v>
      </c>
      <c r="C14" s="386"/>
      <c r="D14" s="386"/>
      <c r="E14" s="386"/>
      <c r="F14" s="386"/>
      <c r="G14" s="387"/>
      <c r="H14" s="47"/>
      <c r="I14" s="420"/>
      <c r="J14" s="420"/>
      <c r="K14" s="420"/>
      <c r="L14" s="420"/>
    </row>
    <row r="15" spans="1:15" ht="26" x14ac:dyDescent="0.3">
      <c r="A15" s="47"/>
      <c r="B15" s="64" t="s">
        <v>9</v>
      </c>
      <c r="C15" s="65" t="s">
        <v>10</v>
      </c>
      <c r="D15" s="66" t="s">
        <v>13</v>
      </c>
      <c r="E15" s="65" t="s">
        <v>11</v>
      </c>
      <c r="F15" s="65" t="s">
        <v>12</v>
      </c>
      <c r="G15" s="67" t="s">
        <v>14</v>
      </c>
      <c r="H15" s="47"/>
      <c r="I15" s="420"/>
      <c r="J15" s="420"/>
      <c r="K15" s="420"/>
      <c r="L15" s="420"/>
    </row>
    <row r="16" spans="1:15" x14ac:dyDescent="0.3">
      <c r="A16" s="47"/>
      <c r="B16" s="205">
        <v>1</v>
      </c>
      <c r="C16" s="202" t="s">
        <v>150</v>
      </c>
      <c r="D16" s="187">
        <v>1</v>
      </c>
      <c r="E16" s="186" t="s">
        <v>51</v>
      </c>
      <c r="F16" s="92">
        <v>450</v>
      </c>
      <c r="G16" s="195">
        <f>D16*F16</f>
        <v>450</v>
      </c>
      <c r="H16" s="47"/>
      <c r="I16" s="420"/>
      <c r="J16" s="420"/>
      <c r="K16" s="420"/>
      <c r="L16" s="420"/>
    </row>
    <row r="17" spans="1:16" ht="26" x14ac:dyDescent="0.3">
      <c r="A17" s="47"/>
      <c r="B17" s="206">
        <v>2</v>
      </c>
      <c r="C17" s="203" t="s">
        <v>154</v>
      </c>
      <c r="D17" s="194">
        <v>210</v>
      </c>
      <c r="E17" s="207" t="s">
        <v>15</v>
      </c>
      <c r="F17" s="92">
        <v>1.75</v>
      </c>
      <c r="G17" s="61">
        <f>D17*F17</f>
        <v>367.5</v>
      </c>
      <c r="H17" s="47"/>
      <c r="I17" s="420"/>
      <c r="J17" s="420"/>
      <c r="K17" s="420"/>
      <c r="L17" s="420"/>
    </row>
    <row r="18" spans="1:16" ht="26" x14ac:dyDescent="0.3">
      <c r="A18" s="47"/>
      <c r="B18" s="206">
        <v>3</v>
      </c>
      <c r="C18" s="203" t="s">
        <v>153</v>
      </c>
      <c r="D18" s="194">
        <v>40</v>
      </c>
      <c r="E18" s="207" t="s">
        <v>15</v>
      </c>
      <c r="F18" s="92">
        <v>2</v>
      </c>
      <c r="G18" s="61">
        <f t="shared" ref="G18:G21" si="0">D18*F18</f>
        <v>80</v>
      </c>
      <c r="H18" s="47"/>
      <c r="I18" s="420"/>
      <c r="J18" s="420"/>
      <c r="K18" s="420"/>
      <c r="L18" s="420"/>
    </row>
    <row r="19" spans="1:16" ht="26" x14ac:dyDescent="0.3">
      <c r="A19" s="47"/>
      <c r="B19" s="206">
        <v>4</v>
      </c>
      <c r="C19" s="203" t="s">
        <v>152</v>
      </c>
      <c r="D19" s="194">
        <v>210</v>
      </c>
      <c r="E19" s="207" t="s">
        <v>15</v>
      </c>
      <c r="F19" s="92">
        <v>1.5</v>
      </c>
      <c r="G19" s="61">
        <f>D19*F19</f>
        <v>315</v>
      </c>
      <c r="H19" s="47"/>
      <c r="I19" s="420"/>
      <c r="J19" s="420"/>
      <c r="K19" s="420"/>
      <c r="L19" s="420"/>
    </row>
    <row r="20" spans="1:16" ht="26" x14ac:dyDescent="0.3">
      <c r="A20" s="47"/>
      <c r="B20" s="206">
        <v>5</v>
      </c>
      <c r="C20" s="203" t="s">
        <v>151</v>
      </c>
      <c r="D20" s="194">
        <v>5</v>
      </c>
      <c r="E20" s="207" t="s">
        <v>16</v>
      </c>
      <c r="F20" s="92">
        <v>50</v>
      </c>
      <c r="G20" s="61">
        <f t="shared" si="0"/>
        <v>250</v>
      </c>
      <c r="H20" s="47"/>
      <c r="I20" s="420"/>
      <c r="J20" s="420"/>
      <c r="K20" s="420"/>
      <c r="L20" s="420"/>
    </row>
    <row r="21" spans="1:16" x14ac:dyDescent="0.3">
      <c r="B21" s="206">
        <v>6</v>
      </c>
      <c r="C21" s="204" t="s">
        <v>77</v>
      </c>
      <c r="D21" s="194">
        <v>1</v>
      </c>
      <c r="E21" s="207" t="s">
        <v>51</v>
      </c>
      <c r="F21" s="92">
        <v>800</v>
      </c>
      <c r="G21" s="61">
        <f t="shared" si="0"/>
        <v>800</v>
      </c>
      <c r="I21" s="95"/>
    </row>
    <row r="22" spans="1:16" x14ac:dyDescent="0.3">
      <c r="F22" s="26"/>
      <c r="G22" s="60"/>
    </row>
    <row r="23" spans="1:16" x14ac:dyDescent="0.3">
      <c r="F23" s="46"/>
      <c r="G23" s="21"/>
    </row>
    <row r="24" spans="1:16" x14ac:dyDescent="0.3">
      <c r="F24" s="46"/>
      <c r="G24" s="21"/>
    </row>
    <row r="25" spans="1:16" x14ac:dyDescent="0.3">
      <c r="F25" s="63" t="s">
        <v>50</v>
      </c>
      <c r="G25" s="60">
        <f>SUM(G16:G21)</f>
        <v>2262.5</v>
      </c>
    </row>
    <row r="26" spans="1:16" x14ac:dyDescent="0.3">
      <c r="B26" s="14"/>
      <c r="C26" s="14"/>
      <c r="D26" s="14"/>
      <c r="E26" s="14"/>
      <c r="F26" s="14"/>
      <c r="G26" s="14"/>
    </row>
    <row r="28" spans="1:16" x14ac:dyDescent="0.3">
      <c r="B28" s="441" t="s">
        <v>56</v>
      </c>
      <c r="C28" s="441"/>
      <c r="D28" s="441"/>
      <c r="E28" s="441"/>
      <c r="F28" s="441"/>
      <c r="G28" s="441"/>
      <c r="H28" s="59"/>
      <c r="I28" s="59"/>
      <c r="J28" s="59"/>
      <c r="K28" s="59"/>
      <c r="L28" s="59"/>
      <c r="M28" s="59"/>
      <c r="N28" s="59"/>
      <c r="O28" s="59"/>
      <c r="P28" s="59"/>
    </row>
    <row r="29" spans="1:16" x14ac:dyDescent="0.3">
      <c r="B29" s="71"/>
      <c r="C29" s="71"/>
      <c r="D29" s="71"/>
      <c r="E29" s="71"/>
      <c r="F29" s="71"/>
      <c r="G29" s="71"/>
      <c r="H29" s="59"/>
      <c r="I29" s="59"/>
      <c r="J29" s="59"/>
      <c r="K29" s="59"/>
      <c r="L29" s="59"/>
      <c r="M29" s="59"/>
      <c r="N29" s="59"/>
      <c r="O29" s="59"/>
      <c r="P29" s="59"/>
    </row>
    <row r="30" spans="1:16" x14ac:dyDescent="0.3">
      <c r="B30" s="74"/>
      <c r="C30" s="74"/>
      <c r="D30" s="74"/>
      <c r="E30" s="74"/>
      <c r="F30" s="74"/>
      <c r="G30" s="74"/>
      <c r="H30" s="48"/>
    </row>
    <row r="33" spans="1:8" x14ac:dyDescent="0.3">
      <c r="A33" s="133"/>
      <c r="B33" s="412" t="s">
        <v>35</v>
      </c>
      <c r="C33" s="412"/>
      <c r="D33" s="412"/>
      <c r="E33" s="412"/>
      <c r="F33" s="412"/>
      <c r="G33" s="412"/>
      <c r="H33" s="133"/>
    </row>
    <row r="34" spans="1:8" x14ac:dyDescent="0.3">
      <c r="A34" s="133"/>
      <c r="B34" s="412" t="s">
        <v>36</v>
      </c>
      <c r="C34" s="412"/>
      <c r="D34" s="412"/>
      <c r="E34" s="412"/>
      <c r="F34" s="412"/>
      <c r="G34" s="412"/>
      <c r="H34" s="133"/>
    </row>
    <row r="35" spans="1:8" x14ac:dyDescent="0.3">
      <c r="A35" s="133"/>
      <c r="B35" s="412" t="s">
        <v>37</v>
      </c>
      <c r="C35" s="412"/>
      <c r="D35" s="412"/>
      <c r="E35" s="412"/>
      <c r="F35" s="412"/>
      <c r="G35" s="412"/>
      <c r="H35" s="133"/>
    </row>
    <row r="36" spans="1:8" x14ac:dyDescent="0.3">
      <c r="A36" s="133"/>
      <c r="B36" s="412" t="s">
        <v>19</v>
      </c>
      <c r="C36" s="412"/>
      <c r="D36" s="412"/>
      <c r="E36" s="412"/>
      <c r="F36" s="412"/>
      <c r="G36" s="412"/>
      <c r="H36" s="133"/>
    </row>
    <row r="37" spans="1:8" x14ac:dyDescent="0.3">
      <c r="A37" s="133"/>
      <c r="B37" s="492" t="s">
        <v>38</v>
      </c>
      <c r="C37" s="412"/>
      <c r="D37" s="412"/>
      <c r="E37" s="412"/>
      <c r="F37" s="412"/>
      <c r="G37" s="412"/>
      <c r="H37" s="133"/>
    </row>
    <row r="38" spans="1:8" x14ac:dyDescent="0.3">
      <c r="A38" s="133"/>
      <c r="B38" s="188"/>
      <c r="C38" s="188"/>
      <c r="D38" s="188"/>
      <c r="E38" s="188"/>
      <c r="F38" s="188"/>
      <c r="G38" s="188"/>
      <c r="H38" s="133"/>
    </row>
    <row r="39" spans="1:8" ht="17.25" customHeight="1" x14ac:dyDescent="0.65">
      <c r="A39" s="133"/>
      <c r="B39" s="413" t="s">
        <v>125</v>
      </c>
      <c r="C39" s="413"/>
      <c r="D39" s="200"/>
      <c r="E39" s="201"/>
      <c r="F39" s="201"/>
      <c r="G39" s="201"/>
      <c r="H39" s="133"/>
    </row>
    <row r="40" spans="1:8" ht="15.75" customHeight="1" x14ac:dyDescent="0.65">
      <c r="B40" s="415" t="s">
        <v>80</v>
      </c>
      <c r="C40" s="415"/>
      <c r="D40" s="200"/>
      <c r="E40" s="201"/>
      <c r="F40" s="201"/>
      <c r="G40" s="201"/>
    </row>
    <row r="41" spans="1:8" ht="13.5" thickBot="1" x14ac:dyDescent="0.35"/>
    <row r="42" spans="1:8" ht="13.5" thickBot="1" x14ac:dyDescent="0.35">
      <c r="B42" s="385" t="s">
        <v>49</v>
      </c>
      <c r="C42" s="386"/>
      <c r="D42" s="386"/>
      <c r="E42" s="386"/>
      <c r="F42" s="386"/>
      <c r="G42" s="387"/>
    </row>
    <row r="43" spans="1:8" ht="26" x14ac:dyDescent="0.3">
      <c r="B43" s="196" t="s">
        <v>9</v>
      </c>
      <c r="C43" s="197" t="s">
        <v>10</v>
      </c>
      <c r="D43" s="198" t="s">
        <v>13</v>
      </c>
      <c r="E43" s="197" t="s">
        <v>11</v>
      </c>
      <c r="F43" s="197" t="s">
        <v>12</v>
      </c>
      <c r="G43" s="199" t="s">
        <v>14</v>
      </c>
    </row>
    <row r="44" spans="1:8" x14ac:dyDescent="0.3">
      <c r="B44" s="205">
        <v>1</v>
      </c>
      <c r="C44" s="202"/>
      <c r="D44" s="187"/>
      <c r="E44" s="186"/>
      <c r="F44" s="92">
        <v>0</v>
      </c>
      <c r="G44" s="195">
        <f t="shared" ref="G44:G53" si="1">D44*F44</f>
        <v>0</v>
      </c>
    </row>
    <row r="45" spans="1:8" x14ac:dyDescent="0.3">
      <c r="B45" s="206">
        <v>2</v>
      </c>
      <c r="C45" s="203"/>
      <c r="D45" s="194"/>
      <c r="E45" s="207"/>
      <c r="F45" s="92">
        <v>0</v>
      </c>
      <c r="G45" s="195">
        <f t="shared" si="1"/>
        <v>0</v>
      </c>
    </row>
    <row r="46" spans="1:8" x14ac:dyDescent="0.3">
      <c r="B46" s="206">
        <v>3</v>
      </c>
      <c r="C46" s="203"/>
      <c r="D46" s="194"/>
      <c r="E46" s="207"/>
      <c r="F46" s="92">
        <v>0</v>
      </c>
      <c r="G46" s="195">
        <f t="shared" si="1"/>
        <v>0</v>
      </c>
    </row>
    <row r="47" spans="1:8" x14ac:dyDescent="0.3">
      <c r="B47" s="206">
        <v>4</v>
      </c>
      <c r="C47" s="203"/>
      <c r="D47" s="194"/>
      <c r="E47" s="207"/>
      <c r="F47" s="92">
        <v>0</v>
      </c>
      <c r="G47" s="195">
        <f t="shared" si="1"/>
        <v>0</v>
      </c>
    </row>
    <row r="48" spans="1:8" x14ac:dyDescent="0.3">
      <c r="B48" s="206">
        <v>5</v>
      </c>
      <c r="C48" s="203"/>
      <c r="D48" s="194"/>
      <c r="E48" s="207"/>
      <c r="F48" s="92">
        <v>0</v>
      </c>
      <c r="G48" s="195">
        <f t="shared" si="1"/>
        <v>0</v>
      </c>
    </row>
    <row r="49" spans="2:8" x14ac:dyDescent="0.3">
      <c r="B49" s="206">
        <v>6</v>
      </c>
      <c r="C49" s="203"/>
      <c r="D49" s="194"/>
      <c r="E49" s="207"/>
      <c r="F49" s="92">
        <v>0</v>
      </c>
      <c r="G49" s="195">
        <f t="shared" si="1"/>
        <v>0</v>
      </c>
    </row>
    <row r="50" spans="2:8" x14ac:dyDescent="0.3">
      <c r="B50" s="206">
        <v>7</v>
      </c>
      <c r="C50" s="203"/>
      <c r="D50" s="194"/>
      <c r="E50" s="207"/>
      <c r="F50" s="92">
        <v>0</v>
      </c>
      <c r="G50" s="195">
        <f t="shared" si="1"/>
        <v>0</v>
      </c>
    </row>
    <row r="51" spans="2:8" x14ac:dyDescent="0.3">
      <c r="B51" s="206">
        <v>8</v>
      </c>
      <c r="C51" s="203"/>
      <c r="D51" s="194"/>
      <c r="E51" s="207"/>
      <c r="F51" s="92">
        <v>0</v>
      </c>
      <c r="G51" s="195">
        <f t="shared" si="1"/>
        <v>0</v>
      </c>
    </row>
    <row r="52" spans="2:8" x14ac:dyDescent="0.3">
      <c r="B52" s="206">
        <v>9</v>
      </c>
      <c r="C52" s="203"/>
      <c r="D52" s="194"/>
      <c r="E52" s="207"/>
      <c r="F52" s="92">
        <v>0</v>
      </c>
      <c r="G52" s="195">
        <f t="shared" si="1"/>
        <v>0</v>
      </c>
    </row>
    <row r="53" spans="2:8" x14ac:dyDescent="0.3">
      <c r="B53" s="206">
        <v>10</v>
      </c>
      <c r="C53" s="204"/>
      <c r="D53" s="194"/>
      <c r="E53" s="207"/>
      <c r="F53" s="92">
        <v>0</v>
      </c>
      <c r="G53" s="195">
        <f t="shared" si="1"/>
        <v>0</v>
      </c>
    </row>
    <row r="54" spans="2:8" x14ac:dyDescent="0.3">
      <c r="F54" s="188"/>
      <c r="G54" s="60"/>
    </row>
    <row r="55" spans="2:8" x14ac:dyDescent="0.3">
      <c r="F55" s="46"/>
      <c r="G55" s="144"/>
    </row>
    <row r="56" spans="2:8" x14ac:dyDescent="0.3">
      <c r="F56" s="46"/>
      <c r="G56" s="144"/>
    </row>
    <row r="57" spans="2:8" x14ac:dyDescent="0.3">
      <c r="F57" s="63" t="s">
        <v>50</v>
      </c>
      <c r="G57" s="60">
        <f>SUM(G44:G53)</f>
        <v>0</v>
      </c>
    </row>
    <row r="58" spans="2:8" x14ac:dyDescent="0.3">
      <c r="B58" s="14"/>
      <c r="C58" s="14"/>
      <c r="D58" s="14"/>
      <c r="E58" s="14"/>
      <c r="F58" s="14"/>
      <c r="G58" s="14"/>
    </row>
    <row r="60" spans="2:8" x14ac:dyDescent="0.3">
      <c r="B60" s="441" t="s">
        <v>56</v>
      </c>
      <c r="C60" s="441"/>
      <c r="D60" s="441"/>
      <c r="E60" s="441"/>
      <c r="F60" s="441"/>
      <c r="G60" s="441"/>
      <c r="H60" s="34"/>
    </row>
    <row r="61" spans="2:8" x14ac:dyDescent="0.3">
      <c r="B61" s="189"/>
      <c r="C61" s="189"/>
      <c r="D61" s="189"/>
      <c r="E61" s="189"/>
      <c r="F61" s="189"/>
      <c r="G61" s="189"/>
      <c r="H61" s="34"/>
    </row>
    <row r="62" spans="2:8" x14ac:dyDescent="0.3">
      <c r="B62" s="135"/>
      <c r="C62" s="135"/>
      <c r="D62" s="135"/>
      <c r="E62" s="135"/>
      <c r="F62" s="135"/>
      <c r="G62" s="135"/>
    </row>
  </sheetData>
  <mergeCells count="22">
    <mergeCell ref="B3:G3"/>
    <mergeCell ref="B11:C11"/>
    <mergeCell ref="B12:C12"/>
    <mergeCell ref="D11:G12"/>
    <mergeCell ref="I5:L5"/>
    <mergeCell ref="I6:L20"/>
    <mergeCell ref="B33:G33"/>
    <mergeCell ref="B34:G34"/>
    <mergeCell ref="B35:G35"/>
    <mergeCell ref="B36:G36"/>
    <mergeCell ref="B5:G5"/>
    <mergeCell ref="B6:G6"/>
    <mergeCell ref="B9:G9"/>
    <mergeCell ref="B8:G8"/>
    <mergeCell ref="B7:G7"/>
    <mergeCell ref="B14:G14"/>
    <mergeCell ref="B28:G28"/>
    <mergeCell ref="B60:G60"/>
    <mergeCell ref="B37:G37"/>
    <mergeCell ref="B39:C39"/>
    <mergeCell ref="B40:C40"/>
    <mergeCell ref="B42:G42"/>
  </mergeCells>
  <printOptions horizontalCentered="1"/>
  <pageMargins left="0.7" right="0.7" top="0.75" bottom="0.75" header="0.3" footer="0.3"/>
  <pageSetup scale="63" orientation="portrait" r:id="rId1"/>
  <rowBreaks count="1" manualBreakCount="1">
    <brk id="3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ABBE-4760-4ADF-AE1C-759BCEC6251F}">
  <dimension ref="A1:P75"/>
  <sheetViews>
    <sheetView workbookViewId="0">
      <selection activeCell="A37" sqref="A37"/>
    </sheetView>
  </sheetViews>
  <sheetFormatPr defaultColWidth="9.1796875" defaultRowHeight="13" x14ac:dyDescent="0.3"/>
  <cols>
    <col min="1" max="1" width="4" style="8" customWidth="1"/>
    <col min="2" max="2" width="12.81640625" style="8" bestFit="1" customWidth="1"/>
    <col min="3" max="3" width="51.54296875" style="8" customWidth="1"/>
    <col min="4" max="4" width="10.54296875" style="8" customWidth="1"/>
    <col min="5" max="5" width="8.54296875" style="8" bestFit="1" customWidth="1"/>
    <col min="6" max="6" width="11" style="8" bestFit="1" customWidth="1"/>
    <col min="7" max="7" width="14.26953125" style="8" bestFit="1" customWidth="1"/>
    <col min="8" max="8" width="4" style="8" customWidth="1"/>
    <col min="9" max="16384" width="9.1796875" style="8"/>
  </cols>
  <sheetData>
    <row r="1" spans="1:15" x14ac:dyDescent="0.3">
      <c r="A1" s="47"/>
      <c r="B1" s="47"/>
      <c r="C1" s="47"/>
      <c r="D1" s="47"/>
      <c r="E1" s="47"/>
      <c r="F1" s="47"/>
      <c r="G1" s="47"/>
      <c r="H1" s="47"/>
      <c r="I1" s="47"/>
    </row>
    <row r="2" spans="1:15" x14ac:dyDescent="0.3">
      <c r="A2" s="47"/>
      <c r="B2" s="184" t="s">
        <v>98</v>
      </c>
      <c r="C2" s="47"/>
      <c r="D2" s="47"/>
      <c r="E2" s="47"/>
      <c r="F2" s="47"/>
      <c r="G2" s="47"/>
      <c r="H2" s="47"/>
      <c r="I2" s="47"/>
    </row>
    <row r="3" spans="1:15" ht="75" customHeight="1" x14ac:dyDescent="0.3">
      <c r="A3" s="47"/>
      <c r="B3" s="503" t="s">
        <v>177</v>
      </c>
      <c r="C3" s="503"/>
      <c r="D3" s="503"/>
      <c r="E3" s="503"/>
      <c r="F3" s="503"/>
      <c r="G3" s="503"/>
      <c r="H3" s="47"/>
      <c r="I3" s="47"/>
    </row>
    <row r="4" spans="1:15" x14ac:dyDescent="0.3">
      <c r="A4" s="47"/>
      <c r="B4" s="47"/>
      <c r="C4" s="47"/>
      <c r="D4" s="47"/>
      <c r="E4" s="47"/>
      <c r="F4" s="47"/>
      <c r="G4" s="47"/>
      <c r="H4" s="47"/>
      <c r="I4" s="47"/>
    </row>
    <row r="5" spans="1:15" x14ac:dyDescent="0.3">
      <c r="A5" s="13"/>
      <c r="B5" s="412" t="s">
        <v>35</v>
      </c>
      <c r="C5" s="412"/>
      <c r="D5" s="412"/>
      <c r="E5" s="412"/>
      <c r="F5" s="412"/>
      <c r="G5" s="412"/>
      <c r="H5" s="13"/>
      <c r="I5" s="359"/>
      <c r="J5" s="359"/>
      <c r="K5" s="359"/>
      <c r="L5" s="359"/>
      <c r="M5" s="13"/>
      <c r="N5" s="13"/>
      <c r="O5" s="13"/>
    </row>
    <row r="6" spans="1:15" x14ac:dyDescent="0.3">
      <c r="A6" s="13"/>
      <c r="B6" s="412" t="s">
        <v>36</v>
      </c>
      <c r="C6" s="412"/>
      <c r="D6" s="412"/>
      <c r="E6" s="412"/>
      <c r="F6" s="412"/>
      <c r="G6" s="412"/>
      <c r="H6" s="13"/>
      <c r="I6" s="420"/>
      <c r="J6" s="420"/>
      <c r="K6" s="420"/>
      <c r="L6" s="420"/>
      <c r="M6" s="13"/>
      <c r="N6" s="13"/>
      <c r="O6" s="13"/>
    </row>
    <row r="7" spans="1:15" x14ac:dyDescent="0.3">
      <c r="A7" s="13"/>
      <c r="B7" s="412" t="s">
        <v>37</v>
      </c>
      <c r="C7" s="412"/>
      <c r="D7" s="412"/>
      <c r="E7" s="412"/>
      <c r="F7" s="412"/>
      <c r="G7" s="412"/>
      <c r="H7" s="13"/>
      <c r="I7" s="420"/>
      <c r="J7" s="420"/>
      <c r="K7" s="420"/>
      <c r="L7" s="420"/>
      <c r="M7" s="13"/>
      <c r="N7" s="13"/>
      <c r="O7" s="13"/>
    </row>
    <row r="8" spans="1:15" x14ac:dyDescent="0.3">
      <c r="A8" s="13"/>
      <c r="B8" s="412" t="s">
        <v>19</v>
      </c>
      <c r="C8" s="412"/>
      <c r="D8" s="412"/>
      <c r="E8" s="412"/>
      <c r="F8" s="412"/>
      <c r="G8" s="412"/>
      <c r="H8" s="13"/>
      <c r="I8" s="420"/>
      <c r="J8" s="420"/>
      <c r="K8" s="420"/>
      <c r="L8" s="420"/>
      <c r="M8" s="13"/>
      <c r="N8" s="13"/>
      <c r="O8" s="13"/>
    </row>
    <row r="9" spans="1:15" x14ac:dyDescent="0.3">
      <c r="A9" s="13"/>
      <c r="B9" s="412" t="s">
        <v>38</v>
      </c>
      <c r="C9" s="412"/>
      <c r="D9" s="412"/>
      <c r="E9" s="412"/>
      <c r="F9" s="412"/>
      <c r="G9" s="412"/>
      <c r="H9" s="13"/>
      <c r="I9" s="420"/>
      <c r="J9" s="420"/>
      <c r="K9" s="420"/>
      <c r="L9" s="420"/>
      <c r="M9" s="13"/>
      <c r="N9" s="13"/>
      <c r="O9" s="13"/>
    </row>
    <row r="10" spans="1:15" x14ac:dyDescent="0.3">
      <c r="A10" s="13"/>
      <c r="B10" s="26"/>
      <c r="C10" s="26"/>
      <c r="D10" s="26"/>
      <c r="E10" s="26"/>
      <c r="F10" s="26"/>
      <c r="G10" s="26"/>
      <c r="H10" s="13"/>
      <c r="I10" s="420"/>
      <c r="J10" s="420"/>
      <c r="K10" s="420"/>
      <c r="L10" s="420"/>
      <c r="M10" s="13"/>
      <c r="N10" s="13"/>
      <c r="O10" s="13"/>
    </row>
    <row r="11" spans="1:15" ht="13" customHeight="1" x14ac:dyDescent="0.3">
      <c r="A11" s="13"/>
      <c r="B11" s="413" t="s">
        <v>125</v>
      </c>
      <c r="C11" s="413"/>
      <c r="D11" s="504" t="s">
        <v>96</v>
      </c>
      <c r="E11" s="505"/>
      <c r="F11" s="505"/>
      <c r="G11" s="505"/>
      <c r="H11" s="505"/>
      <c r="I11" s="420"/>
      <c r="J11" s="420"/>
      <c r="K11" s="420"/>
      <c r="L11" s="420"/>
      <c r="M11" s="13"/>
      <c r="N11" s="13"/>
      <c r="O11" s="13"/>
    </row>
    <row r="12" spans="1:15" ht="13" customHeight="1" x14ac:dyDescent="0.3">
      <c r="A12" s="47"/>
      <c r="B12" s="415" t="s">
        <v>80</v>
      </c>
      <c r="C12" s="415"/>
      <c r="D12" s="504"/>
      <c r="E12" s="505"/>
      <c r="F12" s="505"/>
      <c r="G12" s="505"/>
      <c r="H12" s="505"/>
      <c r="I12" s="420"/>
      <c r="J12" s="420"/>
      <c r="K12" s="420"/>
      <c r="L12" s="420"/>
    </row>
    <row r="13" spans="1:15" ht="13.5" thickBot="1" x14ac:dyDescent="0.35">
      <c r="A13" s="47"/>
      <c r="B13" s="47"/>
      <c r="C13" s="47"/>
      <c r="D13" s="47"/>
      <c r="E13" s="47"/>
      <c r="F13" s="47"/>
      <c r="G13" s="47"/>
      <c r="H13" s="47"/>
      <c r="I13" s="420"/>
      <c r="J13" s="420"/>
      <c r="K13" s="420"/>
      <c r="L13" s="420"/>
    </row>
    <row r="14" spans="1:15" ht="13.5" thickBot="1" x14ac:dyDescent="0.35">
      <c r="A14" s="47"/>
      <c r="B14" s="385" t="s">
        <v>52</v>
      </c>
      <c r="C14" s="386"/>
      <c r="D14" s="386"/>
      <c r="E14" s="386"/>
      <c r="F14" s="386"/>
      <c r="G14" s="387"/>
      <c r="H14" s="47"/>
      <c r="I14" s="420"/>
      <c r="J14" s="420"/>
      <c r="K14" s="420"/>
      <c r="L14" s="420"/>
    </row>
    <row r="15" spans="1:15" ht="26" x14ac:dyDescent="0.3">
      <c r="A15" s="47"/>
      <c r="B15" s="64" t="s">
        <v>9</v>
      </c>
      <c r="C15" s="65" t="s">
        <v>10</v>
      </c>
      <c r="D15" s="66" t="s">
        <v>13</v>
      </c>
      <c r="E15" s="65" t="s">
        <v>11</v>
      </c>
      <c r="F15" s="65" t="s">
        <v>12</v>
      </c>
      <c r="G15" s="67" t="s">
        <v>14</v>
      </c>
      <c r="H15" s="47"/>
      <c r="I15" s="420"/>
      <c r="J15" s="420"/>
      <c r="K15" s="420"/>
      <c r="L15" s="420"/>
    </row>
    <row r="16" spans="1:15" x14ac:dyDescent="0.3">
      <c r="A16" s="47"/>
      <c r="B16" s="185">
        <v>1</v>
      </c>
      <c r="C16" s="202" t="s">
        <v>160</v>
      </c>
      <c r="D16" s="187">
        <v>1</v>
      </c>
      <c r="E16" s="186" t="s">
        <v>51</v>
      </c>
      <c r="F16" s="92">
        <v>1000</v>
      </c>
      <c r="G16" s="61">
        <f t="shared" ref="G16:G25" si="0">D16*F16</f>
        <v>1000</v>
      </c>
      <c r="H16" s="47"/>
      <c r="I16" s="420"/>
      <c r="J16" s="420"/>
      <c r="K16" s="420"/>
      <c r="L16" s="420"/>
    </row>
    <row r="17" spans="1:12" x14ac:dyDescent="0.3">
      <c r="A17" s="47"/>
      <c r="B17" s="185">
        <v>2</v>
      </c>
      <c r="C17" s="202" t="s">
        <v>163</v>
      </c>
      <c r="D17" s="187">
        <v>1</v>
      </c>
      <c r="E17" s="186" t="s">
        <v>51</v>
      </c>
      <c r="F17" s="92">
        <v>800</v>
      </c>
      <c r="G17" s="61">
        <f t="shared" si="0"/>
        <v>800</v>
      </c>
      <c r="H17" s="47"/>
      <c r="I17" s="420"/>
      <c r="J17" s="420"/>
      <c r="K17" s="420"/>
      <c r="L17" s="420"/>
    </row>
    <row r="18" spans="1:12" x14ac:dyDescent="0.3">
      <c r="A18" s="47"/>
      <c r="B18" s="185">
        <v>3</v>
      </c>
      <c r="C18" s="202" t="s">
        <v>161</v>
      </c>
      <c r="D18" s="187">
        <v>1</v>
      </c>
      <c r="E18" s="186" t="s">
        <v>51</v>
      </c>
      <c r="F18" s="92">
        <v>2000</v>
      </c>
      <c r="G18" s="61">
        <f t="shared" si="0"/>
        <v>2000</v>
      </c>
      <c r="H18" s="47"/>
      <c r="I18" s="420"/>
      <c r="J18" s="420"/>
      <c r="K18" s="420"/>
      <c r="L18" s="420"/>
    </row>
    <row r="19" spans="1:12" x14ac:dyDescent="0.3">
      <c r="A19" s="47"/>
      <c r="B19" s="185">
        <v>4</v>
      </c>
      <c r="C19" s="202" t="s">
        <v>162</v>
      </c>
      <c r="D19" s="187">
        <v>1</v>
      </c>
      <c r="E19" s="186" t="s">
        <v>51</v>
      </c>
      <c r="F19" s="92">
        <v>2500</v>
      </c>
      <c r="G19" s="61">
        <f t="shared" si="0"/>
        <v>2500</v>
      </c>
      <c r="H19" s="47"/>
      <c r="I19" s="420"/>
      <c r="J19" s="420"/>
      <c r="K19" s="420"/>
      <c r="L19" s="420"/>
    </row>
    <row r="20" spans="1:12" x14ac:dyDescent="0.3">
      <c r="A20" s="47"/>
      <c r="B20" s="185">
        <v>4</v>
      </c>
      <c r="C20" s="202" t="s">
        <v>164</v>
      </c>
      <c r="D20" s="187">
        <v>10</v>
      </c>
      <c r="E20" s="186" t="s">
        <v>16</v>
      </c>
      <c r="F20" s="92">
        <v>250</v>
      </c>
      <c r="G20" s="61">
        <f t="shared" si="0"/>
        <v>2500</v>
      </c>
      <c r="H20" s="47"/>
      <c r="I20" s="420"/>
      <c r="J20" s="420"/>
      <c r="K20" s="420"/>
      <c r="L20" s="420"/>
    </row>
    <row r="21" spans="1:12" x14ac:dyDescent="0.3">
      <c r="A21" s="47"/>
      <c r="B21" s="185">
        <v>5</v>
      </c>
      <c r="C21" s="202" t="s">
        <v>165</v>
      </c>
      <c r="D21" s="187">
        <v>100</v>
      </c>
      <c r="E21" s="186" t="s">
        <v>166</v>
      </c>
      <c r="F21" s="92">
        <v>20</v>
      </c>
      <c r="G21" s="61">
        <f t="shared" si="0"/>
        <v>2000</v>
      </c>
      <c r="H21" s="47"/>
      <c r="I21" s="420"/>
      <c r="J21" s="420"/>
      <c r="K21" s="420"/>
      <c r="L21" s="420"/>
    </row>
    <row r="22" spans="1:12" x14ac:dyDescent="0.3">
      <c r="A22" s="47"/>
      <c r="B22" s="185">
        <v>7</v>
      </c>
      <c r="C22" s="233" t="s">
        <v>167</v>
      </c>
      <c r="D22" s="194">
        <v>4</v>
      </c>
      <c r="E22" s="207" t="s">
        <v>16</v>
      </c>
      <c r="F22" s="92">
        <v>175</v>
      </c>
      <c r="G22" s="61">
        <f t="shared" si="0"/>
        <v>700</v>
      </c>
      <c r="H22" s="47"/>
      <c r="I22" s="420"/>
      <c r="J22" s="420"/>
      <c r="K22" s="420"/>
      <c r="L22" s="420"/>
    </row>
    <row r="23" spans="1:12" x14ac:dyDescent="0.3">
      <c r="A23" s="47"/>
      <c r="B23" s="185">
        <v>8</v>
      </c>
      <c r="C23" s="203" t="s">
        <v>168</v>
      </c>
      <c r="D23" s="194">
        <v>10</v>
      </c>
      <c r="E23" s="207" t="s">
        <v>16</v>
      </c>
      <c r="F23" s="92">
        <v>10</v>
      </c>
      <c r="G23" s="61">
        <f t="shared" si="0"/>
        <v>100</v>
      </c>
      <c r="H23" s="47"/>
      <c r="I23" s="420"/>
      <c r="J23" s="420"/>
      <c r="K23" s="420"/>
      <c r="L23" s="420"/>
    </row>
    <row r="24" spans="1:12" x14ac:dyDescent="0.3">
      <c r="A24" s="47"/>
      <c r="B24" s="185">
        <v>9</v>
      </c>
      <c r="C24" s="203" t="s">
        <v>169</v>
      </c>
      <c r="D24" s="194">
        <v>4</v>
      </c>
      <c r="E24" s="207" t="s">
        <v>16</v>
      </c>
      <c r="F24" s="92">
        <v>100</v>
      </c>
      <c r="G24" s="61">
        <f t="shared" si="0"/>
        <v>400</v>
      </c>
      <c r="H24" s="47"/>
      <c r="I24" s="420"/>
      <c r="J24" s="420"/>
      <c r="K24" s="420"/>
      <c r="L24" s="420"/>
    </row>
    <row r="25" spans="1:12" x14ac:dyDescent="0.3">
      <c r="A25" s="47"/>
      <c r="B25" s="185">
        <v>10</v>
      </c>
      <c r="C25" s="203" t="s">
        <v>170</v>
      </c>
      <c r="D25" s="194">
        <v>2</v>
      </c>
      <c r="E25" s="207" t="s">
        <v>16</v>
      </c>
      <c r="F25" s="92">
        <v>200</v>
      </c>
      <c r="G25" s="61">
        <f t="shared" si="0"/>
        <v>400</v>
      </c>
      <c r="H25" s="47"/>
      <c r="I25" s="420"/>
      <c r="J25" s="420"/>
      <c r="K25" s="420"/>
      <c r="L25" s="420"/>
    </row>
    <row r="26" spans="1:12" x14ac:dyDescent="0.3">
      <c r="A26" s="47"/>
      <c r="B26" s="185">
        <v>11</v>
      </c>
      <c r="C26" s="203"/>
      <c r="D26" s="194"/>
      <c r="E26" s="207"/>
      <c r="F26" s="92">
        <v>0</v>
      </c>
      <c r="G26" s="61">
        <f>D26*F26</f>
        <v>0</v>
      </c>
      <c r="H26" s="47"/>
      <c r="I26" s="420"/>
      <c r="J26" s="420"/>
      <c r="K26" s="420"/>
      <c r="L26" s="420"/>
    </row>
    <row r="27" spans="1:12" x14ac:dyDescent="0.3">
      <c r="A27" s="47"/>
      <c r="B27" s="185">
        <v>12</v>
      </c>
      <c r="C27" s="203"/>
      <c r="D27" s="194"/>
      <c r="E27" s="207"/>
      <c r="F27" s="92">
        <v>0</v>
      </c>
      <c r="G27" s="61">
        <f t="shared" ref="G27:G28" si="1">D27*F27</f>
        <v>0</v>
      </c>
      <c r="H27" s="47"/>
      <c r="I27" s="420"/>
      <c r="J27" s="420"/>
      <c r="K27" s="420"/>
      <c r="L27" s="420"/>
    </row>
    <row r="28" spans="1:12" x14ac:dyDescent="0.3">
      <c r="A28" s="47"/>
      <c r="B28" s="185">
        <v>13</v>
      </c>
      <c r="C28" s="269"/>
      <c r="D28" s="194"/>
      <c r="E28" s="207"/>
      <c r="F28" s="92">
        <v>0</v>
      </c>
      <c r="G28" s="61">
        <f t="shared" si="1"/>
        <v>0</v>
      </c>
      <c r="H28" s="47"/>
      <c r="I28" s="37"/>
      <c r="J28" s="37"/>
      <c r="K28" s="37"/>
      <c r="L28" s="37"/>
    </row>
    <row r="29" spans="1:12" x14ac:dyDescent="0.3">
      <c r="B29" s="185">
        <v>14</v>
      </c>
      <c r="C29" s="204"/>
      <c r="D29" s="194"/>
      <c r="E29" s="207"/>
      <c r="F29" s="92">
        <v>0</v>
      </c>
      <c r="G29" s="61">
        <f t="shared" ref="G29" si="2">D29*F29</f>
        <v>0</v>
      </c>
    </row>
    <row r="30" spans="1:12" ht="13.5" thickBot="1" x14ac:dyDescent="0.35">
      <c r="B30" s="234">
        <v>15</v>
      </c>
      <c r="C30" s="235"/>
      <c r="D30" s="236"/>
      <c r="E30" s="237"/>
      <c r="F30" s="238">
        <v>0</v>
      </c>
      <c r="G30" s="62">
        <f>D30*F30</f>
        <v>0</v>
      </c>
    </row>
    <row r="31" spans="1:12" x14ac:dyDescent="0.3">
      <c r="F31" s="26"/>
      <c r="G31" s="60"/>
    </row>
    <row r="32" spans="1:12" x14ac:dyDescent="0.3">
      <c r="F32" s="46"/>
      <c r="G32" s="21"/>
    </row>
    <row r="33" spans="1:16" x14ac:dyDescent="0.3">
      <c r="F33" s="46"/>
      <c r="G33" s="21"/>
    </row>
    <row r="34" spans="1:16" x14ac:dyDescent="0.3">
      <c r="F34" s="63" t="s">
        <v>50</v>
      </c>
      <c r="G34" s="60">
        <f>SUM(G16:G30)</f>
        <v>12400</v>
      </c>
    </row>
    <row r="35" spans="1:16" x14ac:dyDescent="0.3">
      <c r="B35" s="14"/>
      <c r="C35" s="14"/>
      <c r="D35" s="14"/>
      <c r="E35" s="14"/>
      <c r="F35" s="14"/>
      <c r="G35" s="14"/>
    </row>
    <row r="37" spans="1:16" x14ac:dyDescent="0.3">
      <c r="B37" s="441" t="s">
        <v>56</v>
      </c>
      <c r="C37" s="441"/>
      <c r="D37" s="441"/>
      <c r="E37" s="441"/>
      <c r="F37" s="441"/>
      <c r="G37" s="441"/>
      <c r="H37" s="59"/>
      <c r="I37" s="59"/>
      <c r="J37" s="59"/>
      <c r="K37" s="59"/>
      <c r="L37" s="59"/>
      <c r="M37" s="59"/>
      <c r="N37" s="59"/>
      <c r="O37" s="59"/>
      <c r="P37" s="59"/>
    </row>
    <row r="38" spans="1:16" x14ac:dyDescent="0.3">
      <c r="B38" s="71" t="s">
        <v>178</v>
      </c>
      <c r="C38" s="71"/>
      <c r="D38" s="71"/>
      <c r="E38" s="71"/>
      <c r="F38" s="71"/>
      <c r="G38" s="71"/>
      <c r="H38" s="59"/>
      <c r="I38" s="59"/>
      <c r="J38" s="59"/>
      <c r="K38" s="59"/>
      <c r="L38" s="59"/>
      <c r="M38" s="59"/>
      <c r="N38" s="59"/>
      <c r="O38" s="59"/>
      <c r="P38" s="59"/>
    </row>
    <row r="39" spans="1:16" x14ac:dyDescent="0.3">
      <c r="B39" s="425"/>
      <c r="C39" s="425"/>
      <c r="D39" s="425"/>
      <c r="E39" s="425"/>
      <c r="F39" s="425"/>
      <c r="G39" s="425"/>
      <c r="H39" s="48"/>
    </row>
    <row r="40" spans="1:16" x14ac:dyDescent="0.3">
      <c r="A40" s="47"/>
      <c r="B40" s="47"/>
      <c r="C40" s="47"/>
      <c r="D40" s="47"/>
      <c r="E40" s="47"/>
      <c r="F40" s="47"/>
      <c r="G40" s="47"/>
      <c r="H40" s="47"/>
    </row>
    <row r="41" spans="1:16" x14ac:dyDescent="0.3">
      <c r="A41" s="13"/>
      <c r="B41" s="412" t="s">
        <v>35</v>
      </c>
      <c r="C41" s="412"/>
      <c r="D41" s="412"/>
      <c r="E41" s="412"/>
      <c r="F41" s="412"/>
      <c r="G41" s="412"/>
      <c r="H41" s="13"/>
    </row>
    <row r="42" spans="1:16" x14ac:dyDescent="0.3">
      <c r="A42" s="13"/>
      <c r="B42" s="412" t="s">
        <v>36</v>
      </c>
      <c r="C42" s="412"/>
      <c r="D42" s="412"/>
      <c r="E42" s="412"/>
      <c r="F42" s="412"/>
      <c r="G42" s="412"/>
      <c r="H42" s="13"/>
    </row>
    <row r="43" spans="1:16" x14ac:dyDescent="0.3">
      <c r="A43" s="13"/>
      <c r="B43" s="412" t="s">
        <v>37</v>
      </c>
      <c r="C43" s="412"/>
      <c r="D43" s="412"/>
      <c r="E43" s="412"/>
      <c r="F43" s="412"/>
      <c r="G43" s="412"/>
      <c r="H43" s="13"/>
    </row>
    <row r="44" spans="1:16" x14ac:dyDescent="0.3">
      <c r="A44" s="13"/>
      <c r="B44" s="412" t="s">
        <v>19</v>
      </c>
      <c r="C44" s="412"/>
      <c r="D44" s="412"/>
      <c r="E44" s="412"/>
      <c r="F44" s="412"/>
      <c r="G44" s="412"/>
      <c r="H44" s="13"/>
    </row>
    <row r="45" spans="1:16" x14ac:dyDescent="0.3">
      <c r="A45" s="13"/>
      <c r="B45" s="412" t="s">
        <v>38</v>
      </c>
      <c r="C45" s="412"/>
      <c r="D45" s="412"/>
      <c r="E45" s="412"/>
      <c r="F45" s="412"/>
      <c r="G45" s="412"/>
      <c r="H45" s="13"/>
    </row>
    <row r="46" spans="1:16" x14ac:dyDescent="0.3">
      <c r="A46" s="13"/>
      <c r="B46" s="211"/>
      <c r="C46" s="211"/>
      <c r="D46" s="211"/>
      <c r="E46" s="211"/>
      <c r="F46" s="211"/>
      <c r="G46" s="211"/>
      <c r="H46" s="13"/>
    </row>
    <row r="47" spans="1:16" x14ac:dyDescent="0.3">
      <c r="A47" s="13"/>
      <c r="B47" s="413" t="s">
        <v>125</v>
      </c>
      <c r="C47" s="413"/>
      <c r="D47" s="504"/>
      <c r="E47" s="505"/>
      <c r="F47" s="505"/>
      <c r="G47" s="505"/>
      <c r="H47" s="505"/>
    </row>
    <row r="48" spans="1:16" x14ac:dyDescent="0.3">
      <c r="A48" s="47"/>
      <c r="B48" s="415" t="s">
        <v>80</v>
      </c>
      <c r="C48" s="415"/>
      <c r="D48" s="504"/>
      <c r="E48" s="505"/>
      <c r="F48" s="505"/>
      <c r="G48" s="505"/>
      <c r="H48" s="505"/>
    </row>
    <row r="49" spans="1:8" ht="13.5" thickBot="1" x14ac:dyDescent="0.35">
      <c r="A49" s="47"/>
      <c r="B49" s="47"/>
      <c r="C49" s="47"/>
      <c r="D49" s="47"/>
      <c r="E49" s="47"/>
      <c r="F49" s="47"/>
      <c r="G49" s="47"/>
      <c r="H49" s="47"/>
    </row>
    <row r="50" spans="1:8" ht="13.5" thickBot="1" x14ac:dyDescent="0.35">
      <c r="A50" s="47"/>
      <c r="B50" s="385" t="s">
        <v>52</v>
      </c>
      <c r="C50" s="386"/>
      <c r="D50" s="386"/>
      <c r="E50" s="386"/>
      <c r="F50" s="386"/>
      <c r="G50" s="387"/>
      <c r="H50" s="47"/>
    </row>
    <row r="51" spans="1:8" ht="26" x14ac:dyDescent="0.3">
      <c r="A51" s="47"/>
      <c r="B51" s="64" t="s">
        <v>9</v>
      </c>
      <c r="C51" s="65" t="s">
        <v>10</v>
      </c>
      <c r="D51" s="66" t="s">
        <v>13</v>
      </c>
      <c r="E51" s="65" t="s">
        <v>11</v>
      </c>
      <c r="F51" s="65" t="s">
        <v>12</v>
      </c>
      <c r="G51" s="67" t="s">
        <v>14</v>
      </c>
      <c r="H51" s="47"/>
    </row>
    <row r="52" spans="1:8" x14ac:dyDescent="0.3">
      <c r="A52" s="47"/>
      <c r="B52" s="185">
        <v>1</v>
      </c>
      <c r="C52" s="202"/>
      <c r="D52" s="187"/>
      <c r="E52" s="186"/>
      <c r="F52" s="92">
        <v>0</v>
      </c>
      <c r="G52" s="61">
        <f t="shared" ref="G52:G61" si="3">D52*F52</f>
        <v>0</v>
      </c>
      <c r="H52" s="47"/>
    </row>
    <row r="53" spans="1:8" x14ac:dyDescent="0.3">
      <c r="A53" s="47"/>
      <c r="B53" s="185">
        <v>2</v>
      </c>
      <c r="C53" s="202"/>
      <c r="D53" s="187"/>
      <c r="E53" s="186"/>
      <c r="F53" s="92">
        <v>0</v>
      </c>
      <c r="G53" s="61">
        <f t="shared" si="3"/>
        <v>0</v>
      </c>
      <c r="H53" s="47"/>
    </row>
    <row r="54" spans="1:8" x14ac:dyDescent="0.3">
      <c r="A54" s="47"/>
      <c r="B54" s="185">
        <v>3</v>
      </c>
      <c r="C54" s="202"/>
      <c r="D54" s="187"/>
      <c r="E54" s="186"/>
      <c r="F54" s="92">
        <v>0</v>
      </c>
      <c r="G54" s="61">
        <f t="shared" si="3"/>
        <v>0</v>
      </c>
      <c r="H54" s="47"/>
    </row>
    <row r="55" spans="1:8" x14ac:dyDescent="0.3">
      <c r="A55" s="47"/>
      <c r="B55" s="185">
        <v>4</v>
      </c>
      <c r="C55" s="202"/>
      <c r="D55" s="187"/>
      <c r="E55" s="186"/>
      <c r="F55" s="92">
        <v>0</v>
      </c>
      <c r="G55" s="61">
        <f t="shared" si="3"/>
        <v>0</v>
      </c>
      <c r="H55" s="47"/>
    </row>
    <row r="56" spans="1:8" x14ac:dyDescent="0.3">
      <c r="A56" s="47"/>
      <c r="B56" s="185">
        <v>4</v>
      </c>
      <c r="C56" s="202"/>
      <c r="D56" s="187"/>
      <c r="E56" s="186"/>
      <c r="F56" s="92">
        <v>0</v>
      </c>
      <c r="G56" s="61">
        <f t="shared" si="3"/>
        <v>0</v>
      </c>
      <c r="H56" s="47"/>
    </row>
    <row r="57" spans="1:8" x14ac:dyDescent="0.3">
      <c r="A57" s="47"/>
      <c r="B57" s="185">
        <v>5</v>
      </c>
      <c r="C57" s="202"/>
      <c r="D57" s="187"/>
      <c r="E57" s="186"/>
      <c r="F57" s="92">
        <v>0</v>
      </c>
      <c r="G57" s="61">
        <f t="shared" si="3"/>
        <v>0</v>
      </c>
      <c r="H57" s="47"/>
    </row>
    <row r="58" spans="1:8" x14ac:dyDescent="0.3">
      <c r="A58" s="47"/>
      <c r="B58" s="185">
        <v>7</v>
      </c>
      <c r="C58" s="233"/>
      <c r="D58" s="194"/>
      <c r="E58" s="207"/>
      <c r="F58" s="92">
        <v>0</v>
      </c>
      <c r="G58" s="61">
        <f t="shared" si="3"/>
        <v>0</v>
      </c>
      <c r="H58" s="47"/>
    </row>
    <row r="59" spans="1:8" x14ac:dyDescent="0.3">
      <c r="A59" s="47"/>
      <c r="B59" s="185">
        <v>8</v>
      </c>
      <c r="C59" s="203"/>
      <c r="D59" s="194"/>
      <c r="E59" s="207"/>
      <c r="F59" s="92">
        <v>0</v>
      </c>
      <c r="G59" s="61">
        <f t="shared" si="3"/>
        <v>0</v>
      </c>
      <c r="H59" s="47"/>
    </row>
    <row r="60" spans="1:8" x14ac:dyDescent="0.3">
      <c r="A60" s="47"/>
      <c r="B60" s="185">
        <v>9</v>
      </c>
      <c r="C60" s="203"/>
      <c r="D60" s="194"/>
      <c r="E60" s="207"/>
      <c r="F60" s="92">
        <v>0</v>
      </c>
      <c r="G60" s="61">
        <f t="shared" si="3"/>
        <v>0</v>
      </c>
      <c r="H60" s="47"/>
    </row>
    <row r="61" spans="1:8" x14ac:dyDescent="0.3">
      <c r="A61" s="47"/>
      <c r="B61" s="185">
        <v>10</v>
      </c>
      <c r="C61" s="203"/>
      <c r="D61" s="194"/>
      <c r="E61" s="207"/>
      <c r="F61" s="92">
        <v>0</v>
      </c>
      <c r="G61" s="61">
        <f t="shared" si="3"/>
        <v>0</v>
      </c>
      <c r="H61" s="47"/>
    </row>
    <row r="62" spans="1:8" x14ac:dyDescent="0.3">
      <c r="A62" s="47"/>
      <c r="B62" s="185">
        <v>11</v>
      </c>
      <c r="C62" s="203"/>
      <c r="D62" s="194"/>
      <c r="E62" s="207"/>
      <c r="F62" s="92">
        <v>0</v>
      </c>
      <c r="G62" s="61">
        <f>D62*F62</f>
        <v>0</v>
      </c>
      <c r="H62" s="47"/>
    </row>
    <row r="63" spans="1:8" x14ac:dyDescent="0.3">
      <c r="A63" s="47"/>
      <c r="B63" s="185">
        <v>12</v>
      </c>
      <c r="C63" s="203"/>
      <c r="D63" s="194"/>
      <c r="E63" s="207"/>
      <c r="F63" s="92">
        <v>0</v>
      </c>
      <c r="G63" s="61">
        <f t="shared" ref="G63:G65" si="4">D63*F63</f>
        <v>0</v>
      </c>
      <c r="H63" s="47"/>
    </row>
    <row r="64" spans="1:8" x14ac:dyDescent="0.3">
      <c r="A64" s="47"/>
      <c r="B64" s="185">
        <v>13</v>
      </c>
      <c r="C64" s="203"/>
      <c r="D64" s="194"/>
      <c r="E64" s="207"/>
      <c r="F64" s="92">
        <v>0</v>
      </c>
      <c r="G64" s="61">
        <f t="shared" si="4"/>
        <v>0</v>
      </c>
      <c r="H64" s="47"/>
    </row>
    <row r="65" spans="2:8" x14ac:dyDescent="0.3">
      <c r="B65" s="185">
        <v>14</v>
      </c>
      <c r="C65" s="204"/>
      <c r="D65" s="194"/>
      <c r="E65" s="207"/>
      <c r="F65" s="92">
        <v>0</v>
      </c>
      <c r="G65" s="61">
        <f t="shared" si="4"/>
        <v>0</v>
      </c>
    </row>
    <row r="66" spans="2:8" ht="13.5" thickBot="1" x14ac:dyDescent="0.35">
      <c r="B66" s="234">
        <v>15</v>
      </c>
      <c r="C66" s="235"/>
      <c r="D66" s="236"/>
      <c r="E66" s="237"/>
      <c r="F66" s="238">
        <v>0</v>
      </c>
      <c r="G66" s="62">
        <f>D66*F66</f>
        <v>0</v>
      </c>
    </row>
    <row r="67" spans="2:8" x14ac:dyDescent="0.3">
      <c r="F67" s="211"/>
      <c r="G67" s="60"/>
    </row>
    <row r="68" spans="2:8" x14ac:dyDescent="0.3">
      <c r="F68" s="46"/>
      <c r="G68" s="21"/>
    </row>
    <row r="69" spans="2:8" x14ac:dyDescent="0.3">
      <c r="F69" s="46"/>
      <c r="G69" s="21"/>
    </row>
    <row r="70" spans="2:8" x14ac:dyDescent="0.3">
      <c r="F70" s="63" t="s">
        <v>50</v>
      </c>
      <c r="G70" s="60">
        <f>SUM(G52:G66)</f>
        <v>0</v>
      </c>
    </row>
    <row r="71" spans="2:8" x14ac:dyDescent="0.3">
      <c r="B71" s="14"/>
      <c r="C71" s="14"/>
      <c r="D71" s="14"/>
      <c r="E71" s="14"/>
      <c r="F71" s="14"/>
      <c r="G71" s="14"/>
    </row>
    <row r="73" spans="2:8" x14ac:dyDescent="0.3">
      <c r="B73" s="441" t="s">
        <v>56</v>
      </c>
      <c r="C73" s="441"/>
      <c r="D73" s="441"/>
      <c r="E73" s="441"/>
      <c r="F73" s="441"/>
      <c r="G73" s="441"/>
      <c r="H73" s="59"/>
    </row>
    <row r="74" spans="2:8" x14ac:dyDescent="0.3">
      <c r="B74" s="246" t="s">
        <v>178</v>
      </c>
      <c r="C74" s="212"/>
      <c r="D74" s="212"/>
      <c r="E74" s="212"/>
      <c r="F74" s="212"/>
      <c r="G74" s="212"/>
      <c r="H74" s="59"/>
    </row>
    <row r="75" spans="2:8" x14ac:dyDescent="0.3">
      <c r="B75" s="425"/>
      <c r="C75" s="425"/>
      <c r="D75" s="425"/>
      <c r="E75" s="425"/>
      <c r="F75" s="425"/>
      <c r="G75" s="425"/>
      <c r="H75" s="48"/>
    </row>
  </sheetData>
  <mergeCells count="25">
    <mergeCell ref="B3:G3"/>
    <mergeCell ref="B11:C11"/>
    <mergeCell ref="B12:C12"/>
    <mergeCell ref="D11:H12"/>
    <mergeCell ref="B37:G37"/>
    <mergeCell ref="B39:G39"/>
    <mergeCell ref="B41:G41"/>
    <mergeCell ref="B5:G5"/>
    <mergeCell ref="I5:L5"/>
    <mergeCell ref="B6:G6"/>
    <mergeCell ref="I6:L27"/>
    <mergeCell ref="B7:G7"/>
    <mergeCell ref="B8:G8"/>
    <mergeCell ref="B9:G9"/>
    <mergeCell ref="B14:G14"/>
    <mergeCell ref="B50:G50"/>
    <mergeCell ref="B73:G73"/>
    <mergeCell ref="B75:G75"/>
    <mergeCell ref="B42:G42"/>
    <mergeCell ref="B43:G43"/>
    <mergeCell ref="B44:G44"/>
    <mergeCell ref="B45:G45"/>
    <mergeCell ref="B47:C47"/>
    <mergeCell ref="D47:H48"/>
    <mergeCell ref="B48:C48"/>
  </mergeCells>
  <printOptions horizontalCentered="1"/>
  <pageMargins left="0.7" right="0.7" top="0.75" bottom="0.75" header="0.3" footer="0.3"/>
  <pageSetup scale="63" orientation="portrait" r:id="rId1"/>
  <rowBreaks count="1" manualBreakCount="1">
    <brk id="3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65E42-F406-46AD-9E3A-4F5C1F26A72A}">
  <dimension ref="A2:V103"/>
  <sheetViews>
    <sheetView view="pageBreakPreview" zoomScaleNormal="100" zoomScaleSheetLayoutView="100" workbookViewId="0">
      <selection activeCell="C78" sqref="C78"/>
    </sheetView>
  </sheetViews>
  <sheetFormatPr defaultColWidth="9.1796875" defaultRowHeight="13" x14ac:dyDescent="0.3"/>
  <cols>
    <col min="1" max="1" width="4" style="8" customWidth="1"/>
    <col min="2" max="2" width="25.1796875" style="8" customWidth="1"/>
    <col min="3" max="3" width="24.81640625" style="8" customWidth="1"/>
    <col min="4" max="4" width="11.26953125" style="8" bestFit="1" customWidth="1"/>
    <col min="5" max="5" width="11.26953125" style="8" customWidth="1"/>
    <col min="6" max="6" width="10.26953125" style="8" bestFit="1" customWidth="1"/>
    <col min="7" max="7" width="12.453125" style="8" customWidth="1"/>
    <col min="8" max="9" width="10.26953125" style="8" bestFit="1" customWidth="1"/>
    <col min="10" max="10" width="10.54296875" style="8" customWidth="1"/>
    <col min="11" max="11" width="10.26953125" style="8" bestFit="1" customWidth="1"/>
    <col min="12" max="12" width="11" style="8" customWidth="1"/>
    <col min="13" max="14" width="10.26953125" style="8" bestFit="1" customWidth="1"/>
    <col min="15" max="15" width="9" style="8" customWidth="1"/>
    <col min="16" max="16" width="15.1796875" style="8" customWidth="1"/>
    <col min="17" max="17" width="12" style="8" customWidth="1"/>
    <col min="18" max="16384" width="9.1796875" style="8"/>
  </cols>
  <sheetData>
    <row r="2" spans="1:21" x14ac:dyDescent="0.3">
      <c r="B2" s="134" t="s">
        <v>98</v>
      </c>
      <c r="C2" s="133"/>
      <c r="D2" s="133"/>
      <c r="E2" s="133"/>
      <c r="F2" s="133"/>
      <c r="G2" s="133"/>
      <c r="H2" s="133"/>
      <c r="I2" s="133"/>
      <c r="J2" s="133"/>
      <c r="K2" s="133"/>
      <c r="L2" s="133"/>
      <c r="M2" s="133"/>
      <c r="N2" s="133"/>
    </row>
    <row r="3" spans="1:21" ht="81.75" customHeight="1" x14ac:dyDescent="0.3">
      <c r="B3" s="499" t="s">
        <v>176</v>
      </c>
      <c r="C3" s="499"/>
      <c r="D3" s="499"/>
      <c r="E3" s="499"/>
      <c r="F3" s="499"/>
      <c r="G3" s="499"/>
      <c r="H3" s="499"/>
      <c r="I3" s="499"/>
      <c r="J3" s="499"/>
      <c r="K3" s="499"/>
      <c r="L3" s="499"/>
      <c r="M3" s="499"/>
      <c r="N3" s="245"/>
    </row>
    <row r="4" spans="1:21" x14ac:dyDescent="0.3">
      <c r="A4" s="47"/>
      <c r="B4" s="47"/>
      <c r="C4" s="47"/>
      <c r="D4" s="47"/>
      <c r="E4" s="47"/>
      <c r="F4" s="47"/>
      <c r="G4" s="47"/>
      <c r="H4" s="47"/>
      <c r="I4" s="47"/>
      <c r="J4" s="47"/>
      <c r="K4" s="47"/>
      <c r="L4" s="47"/>
      <c r="M4" s="47"/>
      <c r="N4" s="47"/>
      <c r="O4" s="47"/>
    </row>
    <row r="5" spans="1:21" x14ac:dyDescent="0.3">
      <c r="A5" s="13"/>
      <c r="B5" s="412" t="s">
        <v>35</v>
      </c>
      <c r="C5" s="412"/>
      <c r="D5" s="412"/>
      <c r="E5" s="412"/>
      <c r="F5" s="412"/>
      <c r="G5" s="412"/>
      <c r="H5" s="412"/>
      <c r="I5" s="412"/>
      <c r="J5" s="412"/>
      <c r="K5" s="412"/>
      <c r="L5" s="412"/>
      <c r="M5" s="412"/>
      <c r="N5" s="13"/>
      <c r="O5" s="13"/>
      <c r="P5" s="13"/>
      <c r="Q5" s="13"/>
      <c r="R5" s="13"/>
      <c r="S5" s="13"/>
      <c r="T5" s="13"/>
      <c r="U5" s="13"/>
    </row>
    <row r="6" spans="1:21" x14ac:dyDescent="0.3">
      <c r="A6" s="13"/>
      <c r="B6" s="412" t="s">
        <v>36</v>
      </c>
      <c r="C6" s="412"/>
      <c r="D6" s="412"/>
      <c r="E6" s="412"/>
      <c r="F6" s="412"/>
      <c r="G6" s="412"/>
      <c r="H6" s="412"/>
      <c r="I6" s="412"/>
      <c r="J6" s="412"/>
      <c r="K6" s="412"/>
      <c r="L6" s="412"/>
      <c r="M6" s="412"/>
      <c r="N6" s="13"/>
      <c r="O6" s="244"/>
      <c r="P6" s="244"/>
      <c r="Q6" s="244"/>
      <c r="R6" s="244"/>
      <c r="S6" s="13"/>
      <c r="T6" s="13"/>
      <c r="U6" s="13"/>
    </row>
    <row r="7" spans="1:21" x14ac:dyDescent="0.3">
      <c r="A7" s="13"/>
      <c r="B7" s="412" t="s">
        <v>37</v>
      </c>
      <c r="C7" s="412"/>
      <c r="D7" s="412"/>
      <c r="E7" s="412"/>
      <c r="F7" s="412"/>
      <c r="G7" s="412"/>
      <c r="H7" s="412"/>
      <c r="I7" s="412"/>
      <c r="J7" s="412"/>
      <c r="K7" s="412"/>
      <c r="L7" s="412"/>
      <c r="M7" s="412"/>
      <c r="N7" s="13"/>
      <c r="O7" s="244"/>
      <c r="P7" s="244"/>
      <c r="Q7" s="244"/>
      <c r="R7" s="244"/>
      <c r="S7" s="13"/>
      <c r="T7" s="13"/>
      <c r="U7" s="13"/>
    </row>
    <row r="8" spans="1:21" x14ac:dyDescent="0.3">
      <c r="A8" s="13"/>
      <c r="B8" s="412" t="s">
        <v>19</v>
      </c>
      <c r="C8" s="412"/>
      <c r="D8" s="412"/>
      <c r="E8" s="412"/>
      <c r="F8" s="412"/>
      <c r="G8" s="412"/>
      <c r="H8" s="412"/>
      <c r="I8" s="412"/>
      <c r="J8" s="412"/>
      <c r="K8" s="412"/>
      <c r="L8" s="412"/>
      <c r="M8" s="412"/>
      <c r="N8" s="13"/>
      <c r="O8" s="244"/>
      <c r="P8" s="244"/>
      <c r="Q8" s="244"/>
      <c r="R8" s="244"/>
      <c r="S8" s="13"/>
      <c r="T8" s="13"/>
      <c r="U8" s="13"/>
    </row>
    <row r="9" spans="1:21" x14ac:dyDescent="0.3">
      <c r="A9" s="13"/>
      <c r="B9" s="412" t="s">
        <v>38</v>
      </c>
      <c r="C9" s="412"/>
      <c r="D9" s="412"/>
      <c r="E9" s="412"/>
      <c r="F9" s="412"/>
      <c r="G9" s="412"/>
      <c r="H9" s="412"/>
      <c r="I9" s="412"/>
      <c r="J9" s="412"/>
      <c r="K9" s="412"/>
      <c r="L9" s="412"/>
      <c r="M9" s="412"/>
      <c r="N9" s="13"/>
      <c r="O9" s="244"/>
      <c r="P9" s="244"/>
      <c r="Q9" s="244"/>
      <c r="R9" s="244"/>
      <c r="S9" s="13"/>
      <c r="T9" s="13"/>
      <c r="U9" s="13"/>
    </row>
    <row r="10" spans="1:21" x14ac:dyDescent="0.3">
      <c r="A10" s="13"/>
      <c r="B10" s="72"/>
      <c r="C10" s="72"/>
      <c r="D10" s="330"/>
      <c r="E10" s="330"/>
      <c r="F10" s="330"/>
      <c r="G10" s="314"/>
      <c r="H10" s="72"/>
      <c r="I10" s="72"/>
      <c r="J10" s="330"/>
      <c r="K10" s="211"/>
      <c r="L10" s="72"/>
      <c r="M10" s="72"/>
      <c r="N10" s="13"/>
      <c r="O10" s="244"/>
      <c r="P10" s="244"/>
      <c r="Q10" s="244"/>
      <c r="R10" s="244"/>
      <c r="S10" s="13"/>
      <c r="T10" s="13"/>
      <c r="U10" s="13"/>
    </row>
    <row r="11" spans="1:21" x14ac:dyDescent="0.3">
      <c r="A11" s="13"/>
      <c r="B11" s="413" t="s">
        <v>125</v>
      </c>
      <c r="C11" s="413"/>
      <c r="D11" s="413"/>
      <c r="E11" s="413"/>
      <c r="F11" s="413"/>
      <c r="G11" s="413"/>
      <c r="H11" s="505" t="s">
        <v>96</v>
      </c>
      <c r="I11" s="505"/>
      <c r="J11" s="505"/>
      <c r="K11" s="505"/>
      <c r="L11" s="505"/>
      <c r="M11" s="505"/>
      <c r="N11" s="505"/>
      <c r="O11" s="244"/>
      <c r="P11" s="244"/>
      <c r="Q11" s="244"/>
      <c r="R11" s="244"/>
      <c r="S11" s="13"/>
      <c r="T11" s="13"/>
      <c r="U11" s="13"/>
    </row>
    <row r="12" spans="1:21" x14ac:dyDescent="0.3">
      <c r="A12" s="47"/>
      <c r="B12" s="452" t="s">
        <v>80</v>
      </c>
      <c r="C12" s="452"/>
      <c r="D12" s="452"/>
      <c r="E12" s="452"/>
      <c r="F12" s="452"/>
      <c r="G12" s="452"/>
      <c r="H12" s="505"/>
      <c r="I12" s="505"/>
      <c r="J12" s="505"/>
      <c r="K12" s="505"/>
      <c r="L12" s="505"/>
      <c r="M12" s="505"/>
      <c r="N12" s="505"/>
      <c r="O12" s="244"/>
      <c r="P12" s="244"/>
      <c r="Q12" s="244"/>
      <c r="R12" s="244"/>
    </row>
    <row r="13" spans="1:21" ht="13.5" thickBot="1" x14ac:dyDescent="0.35">
      <c r="A13" s="47"/>
      <c r="B13" s="47"/>
      <c r="C13" s="47"/>
      <c r="D13" s="47"/>
      <c r="E13" s="47"/>
      <c r="F13" s="47"/>
      <c r="G13" s="47"/>
      <c r="H13" s="47"/>
      <c r="I13" s="47"/>
      <c r="J13" s="47"/>
      <c r="K13" s="47"/>
      <c r="L13" s="47"/>
      <c r="M13" s="47"/>
      <c r="N13" s="47"/>
      <c r="O13" s="244"/>
      <c r="P13" s="244"/>
      <c r="Q13" s="244"/>
      <c r="R13" s="244"/>
    </row>
    <row r="14" spans="1:21" ht="15.75" customHeight="1" thickBot="1" x14ac:dyDescent="0.35">
      <c r="A14" s="47"/>
      <c r="B14" s="418" t="s">
        <v>57</v>
      </c>
      <c r="C14" s="396"/>
      <c r="D14" s="396"/>
      <c r="E14" s="396"/>
      <c r="F14" s="396"/>
      <c r="G14" s="396"/>
      <c r="H14" s="396"/>
      <c r="I14" s="396"/>
      <c r="J14" s="396"/>
      <c r="K14" s="396"/>
      <c r="L14" s="419"/>
      <c r="M14" s="323"/>
      <c r="N14" s="47"/>
      <c r="O14" s="244"/>
      <c r="P14" s="244"/>
      <c r="Q14" s="244"/>
      <c r="R14" s="244"/>
    </row>
    <row r="15" spans="1:21" ht="36.75" customHeight="1" thickBot="1" x14ac:dyDescent="0.35">
      <c r="A15" s="47"/>
      <c r="B15" s="343" t="s">
        <v>267</v>
      </c>
      <c r="C15" s="347" t="s">
        <v>3</v>
      </c>
      <c r="D15" s="516" t="s">
        <v>13</v>
      </c>
      <c r="E15" s="516"/>
      <c r="F15" s="348" t="s">
        <v>11</v>
      </c>
      <c r="G15" s="348" t="s">
        <v>278</v>
      </c>
      <c r="H15" s="348" t="s">
        <v>254</v>
      </c>
      <c r="I15" s="348" t="s">
        <v>173</v>
      </c>
      <c r="J15" s="520" t="s">
        <v>14</v>
      </c>
      <c r="K15" s="520"/>
      <c r="L15" s="521"/>
      <c r="M15" s="244"/>
      <c r="N15" s="244"/>
      <c r="O15" s="244"/>
    </row>
    <row r="16" spans="1:21" ht="29.25" customHeight="1" x14ac:dyDescent="0.3">
      <c r="A16" s="47"/>
      <c r="B16" s="349">
        <v>1</v>
      </c>
      <c r="C16" s="350" t="s">
        <v>171</v>
      </c>
      <c r="D16" s="517">
        <v>1</v>
      </c>
      <c r="E16" s="517"/>
      <c r="F16" s="351" t="s">
        <v>51</v>
      </c>
      <c r="G16" s="342">
        <f>P38</f>
        <v>7917.12</v>
      </c>
      <c r="H16" s="352">
        <v>1551</v>
      </c>
      <c r="I16" s="352">
        <v>0</v>
      </c>
      <c r="J16" s="522">
        <f>SUM(G16:I16)*D16</f>
        <v>9468.119999999999</v>
      </c>
      <c r="K16" s="522"/>
      <c r="L16" s="523"/>
      <c r="M16" s="244"/>
      <c r="N16" s="244"/>
      <c r="O16" s="244"/>
    </row>
    <row r="17" spans="1:15" ht="37.5" customHeight="1" x14ac:dyDescent="0.3">
      <c r="A17" s="47"/>
      <c r="B17" s="287">
        <v>2</v>
      </c>
      <c r="C17" s="335" t="s">
        <v>268</v>
      </c>
      <c r="D17" s="507">
        <v>2</v>
      </c>
      <c r="E17" s="507"/>
      <c r="F17" s="289" t="s">
        <v>16</v>
      </c>
      <c r="G17" s="340">
        <f>P39</f>
        <v>2496</v>
      </c>
      <c r="H17" s="333">
        <v>1162.3499999999999</v>
      </c>
      <c r="I17" s="333">
        <v>1952.45</v>
      </c>
      <c r="J17" s="508">
        <f t="shared" ref="J17:J27" si="0">SUM(G17:I17)*D17</f>
        <v>11221.6</v>
      </c>
      <c r="K17" s="508"/>
      <c r="L17" s="509"/>
      <c r="M17" s="244"/>
      <c r="N17" s="244"/>
      <c r="O17" s="244"/>
    </row>
    <row r="18" spans="1:15" ht="26.25" customHeight="1" x14ac:dyDescent="0.3">
      <c r="A18" s="47"/>
      <c r="B18" s="287">
        <v>3</v>
      </c>
      <c r="C18" s="335" t="s">
        <v>269</v>
      </c>
      <c r="D18" s="507">
        <v>1</v>
      </c>
      <c r="E18" s="507"/>
      <c r="F18" s="289" t="s">
        <v>16</v>
      </c>
      <c r="G18" s="340">
        <f>P40</f>
        <v>3328</v>
      </c>
      <c r="H18" s="333">
        <v>325.25</v>
      </c>
      <c r="I18" s="333">
        <v>1952.45</v>
      </c>
      <c r="J18" s="508">
        <f t="shared" si="0"/>
        <v>5605.7</v>
      </c>
      <c r="K18" s="508"/>
      <c r="L18" s="509"/>
      <c r="M18" s="244"/>
      <c r="N18" s="244"/>
      <c r="O18" s="244"/>
    </row>
    <row r="19" spans="1:15" ht="30" customHeight="1" x14ac:dyDescent="0.3">
      <c r="A19" s="47"/>
      <c r="B19" s="287">
        <v>4</v>
      </c>
      <c r="C19" s="335" t="s">
        <v>270</v>
      </c>
      <c r="D19" s="507">
        <v>4</v>
      </c>
      <c r="E19" s="507"/>
      <c r="F19" s="289" t="s">
        <v>16</v>
      </c>
      <c r="G19" s="340">
        <f t="shared" ref="G19:G27" si="1">P41</f>
        <v>3328</v>
      </c>
      <c r="H19" s="333">
        <v>325.25</v>
      </c>
      <c r="I19" s="333">
        <v>1952.45</v>
      </c>
      <c r="J19" s="508">
        <f t="shared" si="0"/>
        <v>22422.799999999999</v>
      </c>
      <c r="K19" s="508"/>
      <c r="L19" s="509"/>
      <c r="M19" s="244"/>
      <c r="N19" s="244"/>
      <c r="O19" s="244"/>
    </row>
    <row r="20" spans="1:15" ht="19.5" customHeight="1" x14ac:dyDescent="0.3">
      <c r="A20" s="47"/>
      <c r="B20" s="287">
        <v>5</v>
      </c>
      <c r="C20" s="335" t="s">
        <v>271</v>
      </c>
      <c r="D20" s="507">
        <v>1</v>
      </c>
      <c r="E20" s="507"/>
      <c r="F20" s="289" t="s">
        <v>16</v>
      </c>
      <c r="G20" s="340">
        <f t="shared" si="1"/>
        <v>3328</v>
      </c>
      <c r="H20" s="333">
        <v>325.25</v>
      </c>
      <c r="I20" s="92">
        <v>1952.45</v>
      </c>
      <c r="J20" s="508">
        <f t="shared" si="0"/>
        <v>5605.7</v>
      </c>
      <c r="K20" s="508"/>
      <c r="L20" s="509"/>
      <c r="M20" s="244"/>
      <c r="N20" s="244"/>
      <c r="O20" s="244"/>
    </row>
    <row r="21" spans="1:15" ht="27.75" customHeight="1" x14ac:dyDescent="0.3">
      <c r="A21" s="47"/>
      <c r="B21" s="287">
        <v>6</v>
      </c>
      <c r="C21" s="335" t="s">
        <v>272</v>
      </c>
      <c r="D21" s="507">
        <v>1</v>
      </c>
      <c r="E21" s="507"/>
      <c r="F21" s="289" t="s">
        <v>16</v>
      </c>
      <c r="G21" s="340">
        <f t="shared" si="1"/>
        <v>11189.9784</v>
      </c>
      <c r="H21" s="333">
        <v>909.5</v>
      </c>
      <c r="I21" s="92">
        <v>1565</v>
      </c>
      <c r="J21" s="508">
        <f t="shared" si="0"/>
        <v>13664.4784</v>
      </c>
      <c r="K21" s="508"/>
      <c r="L21" s="509"/>
      <c r="M21" s="244"/>
      <c r="N21" s="244"/>
      <c r="O21" s="244"/>
    </row>
    <row r="22" spans="1:15" ht="19.5" customHeight="1" x14ac:dyDescent="0.3">
      <c r="A22" s="47"/>
      <c r="B22" s="287">
        <v>7</v>
      </c>
      <c r="C22" s="335" t="s">
        <v>273</v>
      </c>
      <c r="D22" s="507">
        <v>1</v>
      </c>
      <c r="E22" s="507"/>
      <c r="F22" s="289" t="s">
        <v>16</v>
      </c>
      <c r="G22" s="340">
        <f t="shared" si="1"/>
        <v>1918.6399999999999</v>
      </c>
      <c r="H22" s="333">
        <v>1196.5</v>
      </c>
      <c r="I22" s="92">
        <v>86</v>
      </c>
      <c r="J22" s="508">
        <f t="shared" si="0"/>
        <v>3201.14</v>
      </c>
      <c r="K22" s="508"/>
      <c r="L22" s="509"/>
      <c r="M22" s="244"/>
      <c r="N22" s="244"/>
      <c r="O22" s="244"/>
    </row>
    <row r="23" spans="1:15" ht="19.5" customHeight="1" x14ac:dyDescent="0.3">
      <c r="A23" s="47"/>
      <c r="B23" s="287">
        <v>8</v>
      </c>
      <c r="C23" s="335" t="s">
        <v>274</v>
      </c>
      <c r="D23" s="507">
        <v>1</v>
      </c>
      <c r="E23" s="507"/>
      <c r="F23" s="289" t="s">
        <v>16</v>
      </c>
      <c r="G23" s="340">
        <f t="shared" si="1"/>
        <v>2066.4</v>
      </c>
      <c r="H23" s="333">
        <f>707.5+73</f>
        <v>780.5</v>
      </c>
      <c r="I23" s="92">
        <v>92</v>
      </c>
      <c r="J23" s="508">
        <f t="shared" si="0"/>
        <v>2938.9</v>
      </c>
      <c r="K23" s="508"/>
      <c r="L23" s="509"/>
      <c r="M23" s="244"/>
      <c r="N23" s="244"/>
      <c r="O23" s="244"/>
    </row>
    <row r="24" spans="1:15" ht="25.5" customHeight="1" x14ac:dyDescent="0.3">
      <c r="A24" s="47"/>
      <c r="B24" s="287">
        <v>9</v>
      </c>
      <c r="C24" s="335" t="s">
        <v>275</v>
      </c>
      <c r="D24" s="507">
        <v>1</v>
      </c>
      <c r="E24" s="507"/>
      <c r="F24" s="289" t="s">
        <v>16</v>
      </c>
      <c r="G24" s="340">
        <f t="shared" si="1"/>
        <v>3938.46</v>
      </c>
      <c r="H24" s="333">
        <v>73</v>
      </c>
      <c r="I24" s="92">
        <v>295</v>
      </c>
      <c r="J24" s="508">
        <f t="shared" si="0"/>
        <v>4306.46</v>
      </c>
      <c r="K24" s="508"/>
      <c r="L24" s="509"/>
      <c r="M24" s="244"/>
      <c r="N24" s="244"/>
      <c r="O24" s="244"/>
    </row>
    <row r="25" spans="1:15" ht="19.5" customHeight="1" x14ac:dyDescent="0.3">
      <c r="A25" s="47"/>
      <c r="B25" s="287">
        <v>10</v>
      </c>
      <c r="C25" s="335" t="s">
        <v>276</v>
      </c>
      <c r="D25" s="507">
        <v>1</v>
      </c>
      <c r="E25" s="507"/>
      <c r="F25" s="289" t="s">
        <v>16</v>
      </c>
      <c r="G25" s="340">
        <f t="shared" si="1"/>
        <v>14446.8</v>
      </c>
      <c r="H25" s="333">
        <v>227</v>
      </c>
      <c r="I25" s="92">
        <v>141</v>
      </c>
      <c r="J25" s="508">
        <f t="shared" si="0"/>
        <v>14814.8</v>
      </c>
      <c r="K25" s="508"/>
      <c r="L25" s="509"/>
      <c r="M25" s="244"/>
      <c r="N25" s="244"/>
      <c r="O25" s="244"/>
    </row>
    <row r="26" spans="1:15" ht="16.5" customHeight="1" x14ac:dyDescent="0.3">
      <c r="A26" s="47"/>
      <c r="B26" s="287">
        <v>11</v>
      </c>
      <c r="C26" s="335" t="s">
        <v>277</v>
      </c>
      <c r="D26" s="507">
        <v>1</v>
      </c>
      <c r="E26" s="507"/>
      <c r="F26" s="289" t="s">
        <v>16</v>
      </c>
      <c r="G26" s="340">
        <f t="shared" si="1"/>
        <v>2750.3999999999996</v>
      </c>
      <c r="H26" s="333">
        <v>1426</v>
      </c>
      <c r="I26" s="92">
        <v>418</v>
      </c>
      <c r="J26" s="508">
        <f t="shared" si="0"/>
        <v>4594.3999999999996</v>
      </c>
      <c r="K26" s="508"/>
      <c r="L26" s="509"/>
      <c r="M26" s="244"/>
      <c r="N26" s="244"/>
      <c r="O26" s="244"/>
    </row>
    <row r="27" spans="1:15" ht="23.25" customHeight="1" thickBot="1" x14ac:dyDescent="0.35">
      <c r="A27" s="47"/>
      <c r="B27" s="268">
        <v>12</v>
      </c>
      <c r="C27" s="345" t="s">
        <v>252</v>
      </c>
      <c r="D27" s="515">
        <v>1</v>
      </c>
      <c r="E27" s="515"/>
      <c r="F27" s="296" t="s">
        <v>51</v>
      </c>
      <c r="G27" s="341">
        <f t="shared" si="1"/>
        <v>1487.5</v>
      </c>
      <c r="H27" s="334">
        <v>73</v>
      </c>
      <c r="I27" s="238">
        <v>424</v>
      </c>
      <c r="J27" s="524">
        <f t="shared" si="0"/>
        <v>1984.5</v>
      </c>
      <c r="K27" s="524"/>
      <c r="L27" s="525"/>
      <c r="M27" s="244"/>
      <c r="N27" s="244"/>
      <c r="O27" s="244"/>
    </row>
    <row r="28" spans="1:15" x14ac:dyDescent="0.3">
      <c r="L28" s="72"/>
      <c r="M28" s="60"/>
    </row>
    <row r="29" spans="1:15" x14ac:dyDescent="0.3">
      <c r="L29" s="46"/>
      <c r="M29" s="21"/>
    </row>
    <row r="30" spans="1:15" x14ac:dyDescent="0.3">
      <c r="K30" s="63" t="s">
        <v>50</v>
      </c>
      <c r="L30" s="60">
        <f>SUM(J16:J27)</f>
        <v>99828.598400000003</v>
      </c>
    </row>
    <row r="31" spans="1:15" x14ac:dyDescent="0.3">
      <c r="B31" s="14"/>
      <c r="C31" s="14"/>
      <c r="D31" s="14"/>
      <c r="E31" s="14"/>
      <c r="F31" s="14"/>
      <c r="G31" s="14"/>
      <c r="H31" s="14"/>
      <c r="I31" s="14"/>
      <c r="J31" s="14"/>
      <c r="K31" s="14"/>
      <c r="L31" s="14"/>
      <c r="M31" s="48"/>
    </row>
    <row r="32" spans="1:15" x14ac:dyDescent="0.3">
      <c r="B32" s="506" t="s">
        <v>282</v>
      </c>
      <c r="C32" s="506"/>
      <c r="D32" s="506"/>
      <c r="E32" s="506"/>
      <c r="F32" s="506"/>
      <c r="G32" s="506"/>
      <c r="H32" s="506"/>
      <c r="I32" s="506"/>
      <c r="J32" s="506"/>
      <c r="K32" s="506"/>
      <c r="L32" s="506"/>
      <c r="M32" s="506"/>
      <c r="N32" s="506"/>
    </row>
    <row r="33" spans="2:18" ht="13.5" thickBot="1" x14ac:dyDescent="0.35">
      <c r="B33" s="48"/>
      <c r="C33" s="48"/>
      <c r="D33" s="48"/>
      <c r="E33" s="48"/>
      <c r="F33" s="48"/>
      <c r="G33" s="48"/>
      <c r="H33" s="48"/>
      <c r="I33" s="48"/>
      <c r="J33" s="48"/>
      <c r="K33" s="48"/>
      <c r="L33" s="48"/>
      <c r="M33" s="48"/>
    </row>
    <row r="34" spans="2:18" ht="15.75" customHeight="1" thickBot="1" x14ac:dyDescent="0.35">
      <c r="B34" s="418" t="s">
        <v>279</v>
      </c>
      <c r="C34" s="396"/>
      <c r="D34" s="396"/>
      <c r="E34" s="396"/>
      <c r="F34" s="396"/>
      <c r="G34" s="396"/>
      <c r="H34" s="396"/>
      <c r="I34" s="396"/>
      <c r="J34" s="396"/>
      <c r="K34" s="396"/>
      <c r="L34" s="396"/>
      <c r="M34" s="396"/>
      <c r="N34" s="396"/>
      <c r="O34" s="396"/>
      <c r="P34" s="396"/>
      <c r="Q34" s="419"/>
    </row>
    <row r="35" spans="2:18" ht="135.75" customHeight="1" x14ac:dyDescent="0.3">
      <c r="B35" s="513" t="s">
        <v>267</v>
      </c>
      <c r="C35" s="336"/>
      <c r="D35" s="354" t="s">
        <v>262</v>
      </c>
      <c r="E35" s="354" t="s">
        <v>261</v>
      </c>
      <c r="F35" s="354" t="s">
        <v>260</v>
      </c>
      <c r="G35" s="354" t="s">
        <v>259</v>
      </c>
      <c r="H35" s="354" t="s">
        <v>258</v>
      </c>
      <c r="I35" s="354" t="s">
        <v>257</v>
      </c>
      <c r="J35" s="354" t="s">
        <v>256</v>
      </c>
      <c r="K35" s="354" t="s">
        <v>255</v>
      </c>
      <c r="L35" s="354" t="s">
        <v>263</v>
      </c>
      <c r="M35" s="354" t="s">
        <v>264</v>
      </c>
      <c r="N35" s="354" t="s">
        <v>265</v>
      </c>
      <c r="O35" s="354" t="s">
        <v>266</v>
      </c>
      <c r="P35" s="511" t="s">
        <v>281</v>
      </c>
      <c r="Q35" s="518" t="s">
        <v>280</v>
      </c>
      <c r="R35" s="48"/>
    </row>
    <row r="36" spans="2:18" ht="18" customHeight="1" x14ac:dyDescent="0.3">
      <c r="B36" s="514"/>
      <c r="C36" s="344" t="s">
        <v>253</v>
      </c>
      <c r="D36" s="324">
        <v>104</v>
      </c>
      <c r="E36" s="324">
        <v>169.125</v>
      </c>
      <c r="F36" s="324">
        <v>114.6</v>
      </c>
      <c r="G36" s="324">
        <v>114.6</v>
      </c>
      <c r="H36" s="324">
        <v>114.59910000000001</v>
      </c>
      <c r="I36" s="324">
        <v>129.15</v>
      </c>
      <c r="J36" s="324">
        <v>133.57</v>
      </c>
      <c r="K36" s="324">
        <v>106.26</v>
      </c>
      <c r="L36" s="324">
        <v>119.31</v>
      </c>
      <c r="M36" s="324">
        <v>114.6</v>
      </c>
      <c r="N36" s="324">
        <v>82.47</v>
      </c>
      <c r="O36" s="324">
        <v>106.25</v>
      </c>
      <c r="P36" s="512"/>
      <c r="Q36" s="519"/>
      <c r="R36" s="48"/>
    </row>
    <row r="37" spans="2:18" ht="15" customHeight="1" x14ac:dyDescent="0.3">
      <c r="B37" s="514"/>
      <c r="C37" s="337" t="s">
        <v>3</v>
      </c>
      <c r="D37" s="338" t="s">
        <v>251</v>
      </c>
      <c r="E37" s="339" t="s">
        <v>251</v>
      </c>
      <c r="F37" s="339" t="s">
        <v>251</v>
      </c>
      <c r="G37" s="339" t="s">
        <v>251</v>
      </c>
      <c r="H37" s="339" t="s">
        <v>251</v>
      </c>
      <c r="I37" s="339" t="s">
        <v>251</v>
      </c>
      <c r="J37" s="339" t="s">
        <v>251</v>
      </c>
      <c r="K37" s="338" t="s">
        <v>251</v>
      </c>
      <c r="L37" s="338" t="s">
        <v>251</v>
      </c>
      <c r="M37" s="339" t="s">
        <v>251</v>
      </c>
      <c r="N37" s="339" t="s">
        <v>251</v>
      </c>
      <c r="O37" s="339" t="s">
        <v>251</v>
      </c>
      <c r="P37" s="512"/>
      <c r="Q37" s="519"/>
      <c r="R37" s="48"/>
    </row>
    <row r="38" spans="2:18" ht="24.75" customHeight="1" x14ac:dyDescent="0.3">
      <c r="B38" s="287">
        <v>1</v>
      </c>
      <c r="C38" s="335" t="s">
        <v>171</v>
      </c>
      <c r="D38" s="325"/>
      <c r="E38" s="325"/>
      <c r="F38" s="325"/>
      <c r="G38" s="325"/>
      <c r="H38" s="325"/>
      <c r="I38" s="325"/>
      <c r="J38" s="325"/>
      <c r="K38" s="325"/>
      <c r="L38" s="325"/>
      <c r="M38" s="325"/>
      <c r="N38" s="325">
        <v>96</v>
      </c>
      <c r="O38" s="325"/>
      <c r="P38" s="92">
        <f>N38*N36</f>
        <v>7917.12</v>
      </c>
      <c r="Q38" s="346">
        <f>SUM(D38:O38)</f>
        <v>96</v>
      </c>
      <c r="R38" s="48"/>
    </row>
    <row r="39" spans="2:18" x14ac:dyDescent="0.3">
      <c r="B39" s="287">
        <v>2</v>
      </c>
      <c r="C39" s="335" t="s">
        <v>268</v>
      </c>
      <c r="D39" s="325">
        <v>24</v>
      </c>
      <c r="E39" s="325"/>
      <c r="F39" s="325"/>
      <c r="G39" s="326"/>
      <c r="H39" s="326"/>
      <c r="I39" s="326"/>
      <c r="J39" s="326"/>
      <c r="K39" s="325"/>
      <c r="L39" s="325"/>
      <c r="M39" s="326"/>
      <c r="N39" s="326"/>
      <c r="O39" s="326"/>
      <c r="P39" s="92">
        <f>D39*D36</f>
        <v>2496</v>
      </c>
      <c r="Q39" s="346">
        <f t="shared" ref="Q39:Q49" si="2">SUM(D39:O39)</f>
        <v>24</v>
      </c>
    </row>
    <row r="40" spans="2:18" x14ac:dyDescent="0.3">
      <c r="B40" s="287">
        <v>3</v>
      </c>
      <c r="C40" s="335" t="s">
        <v>269</v>
      </c>
      <c r="D40" s="325">
        <v>32</v>
      </c>
      <c r="E40" s="325"/>
      <c r="F40" s="325"/>
      <c r="G40" s="326"/>
      <c r="H40" s="326"/>
      <c r="I40" s="326"/>
      <c r="J40" s="326"/>
      <c r="K40" s="325"/>
      <c r="L40" s="325"/>
      <c r="M40" s="326"/>
      <c r="N40" s="326"/>
      <c r="O40" s="326"/>
      <c r="P40" s="92">
        <f>D40*D36</f>
        <v>3328</v>
      </c>
      <c r="Q40" s="346">
        <f t="shared" si="2"/>
        <v>32</v>
      </c>
    </row>
    <row r="41" spans="2:18" x14ac:dyDescent="0.3">
      <c r="B41" s="287">
        <v>4</v>
      </c>
      <c r="C41" s="335" t="s">
        <v>270</v>
      </c>
      <c r="D41" s="325">
        <v>32</v>
      </c>
      <c r="E41" s="325"/>
      <c r="F41" s="325"/>
      <c r="G41" s="326"/>
      <c r="H41" s="326"/>
      <c r="I41" s="326"/>
      <c r="J41" s="326"/>
      <c r="K41" s="325"/>
      <c r="L41" s="325"/>
      <c r="M41" s="326"/>
      <c r="N41" s="326"/>
      <c r="O41" s="326"/>
      <c r="P41" s="92">
        <f>D41*D36</f>
        <v>3328</v>
      </c>
      <c r="Q41" s="346">
        <f t="shared" si="2"/>
        <v>32</v>
      </c>
    </row>
    <row r="42" spans="2:18" x14ac:dyDescent="0.3">
      <c r="B42" s="287">
        <v>5</v>
      </c>
      <c r="C42" s="335" t="s">
        <v>271</v>
      </c>
      <c r="D42" s="325">
        <v>32</v>
      </c>
      <c r="E42" s="325"/>
      <c r="F42" s="325"/>
      <c r="G42" s="326"/>
      <c r="H42" s="326"/>
      <c r="I42" s="326"/>
      <c r="J42" s="326"/>
      <c r="K42" s="325"/>
      <c r="L42" s="325"/>
      <c r="M42" s="326"/>
      <c r="N42" s="326"/>
      <c r="O42" s="326"/>
      <c r="P42" s="92">
        <f>D42*D36</f>
        <v>3328</v>
      </c>
      <c r="Q42" s="346">
        <f t="shared" si="2"/>
        <v>32</v>
      </c>
    </row>
    <row r="43" spans="2:18" x14ac:dyDescent="0.3">
      <c r="B43" s="287">
        <v>6</v>
      </c>
      <c r="C43" s="335" t="s">
        <v>272</v>
      </c>
      <c r="D43" s="325"/>
      <c r="E43" s="325">
        <v>16</v>
      </c>
      <c r="F43" s="325">
        <v>32</v>
      </c>
      <c r="G43" s="326"/>
      <c r="H43" s="326">
        <v>24</v>
      </c>
      <c r="I43" s="326">
        <v>16</v>
      </c>
      <c r="J43" s="326"/>
      <c r="K43" s="325"/>
      <c r="L43" s="325"/>
      <c r="M43" s="326"/>
      <c r="N43" s="326"/>
      <c r="O43" s="326"/>
      <c r="P43" s="92">
        <f>E43*E36+F43*F36+H43*H36+I43*I36</f>
        <v>11189.9784</v>
      </c>
      <c r="Q43" s="346">
        <f t="shared" si="2"/>
        <v>88</v>
      </c>
      <c r="R43" s="48"/>
    </row>
    <row r="44" spans="2:18" x14ac:dyDescent="0.3">
      <c r="B44" s="287">
        <v>7</v>
      </c>
      <c r="C44" s="335" t="s">
        <v>273</v>
      </c>
      <c r="D44" s="325"/>
      <c r="E44" s="325"/>
      <c r="F44" s="325"/>
      <c r="G44" s="326"/>
      <c r="H44" s="326"/>
      <c r="I44" s="326"/>
      <c r="J44" s="326">
        <v>8</v>
      </c>
      <c r="K44" s="325">
        <v>8</v>
      </c>
      <c r="L44" s="325"/>
      <c r="M44" s="326"/>
      <c r="N44" s="326"/>
      <c r="O44" s="326"/>
      <c r="P44" s="92">
        <f>J44*J36+K44*K36</f>
        <v>1918.6399999999999</v>
      </c>
      <c r="Q44" s="346">
        <f t="shared" si="2"/>
        <v>16</v>
      </c>
      <c r="R44" s="48"/>
    </row>
    <row r="45" spans="2:18" x14ac:dyDescent="0.3">
      <c r="B45" s="287">
        <v>8</v>
      </c>
      <c r="C45" s="335" t="s">
        <v>274</v>
      </c>
      <c r="D45" s="325"/>
      <c r="E45" s="325"/>
      <c r="F45" s="325"/>
      <c r="G45" s="326"/>
      <c r="H45" s="326"/>
      <c r="I45" s="326">
        <v>16</v>
      </c>
      <c r="J45" s="326"/>
      <c r="K45" s="325"/>
      <c r="L45" s="325"/>
      <c r="M45" s="326"/>
      <c r="N45" s="326"/>
      <c r="O45" s="326"/>
      <c r="P45" s="92">
        <f>I45*I36</f>
        <v>2066.4</v>
      </c>
      <c r="Q45" s="346">
        <f t="shared" si="2"/>
        <v>16</v>
      </c>
      <c r="R45" s="48"/>
    </row>
    <row r="46" spans="2:18" x14ac:dyDescent="0.3">
      <c r="B46" s="287">
        <v>9</v>
      </c>
      <c r="C46" s="335" t="s">
        <v>275</v>
      </c>
      <c r="D46" s="325"/>
      <c r="E46" s="325">
        <v>12</v>
      </c>
      <c r="F46" s="325"/>
      <c r="G46" s="326"/>
      <c r="H46" s="326"/>
      <c r="I46" s="326"/>
      <c r="J46" s="326"/>
      <c r="K46" s="325"/>
      <c r="L46" s="325">
        <v>16</v>
      </c>
      <c r="M46" s="326"/>
      <c r="N46" s="326"/>
      <c r="O46" s="326"/>
      <c r="P46" s="92">
        <f>E46*E36+L46*L36</f>
        <v>3938.46</v>
      </c>
      <c r="Q46" s="346">
        <f t="shared" si="2"/>
        <v>28</v>
      </c>
      <c r="R46" s="48"/>
    </row>
    <row r="47" spans="2:18" x14ac:dyDescent="0.3">
      <c r="B47" s="287">
        <v>10</v>
      </c>
      <c r="C47" s="335" t="s">
        <v>276</v>
      </c>
      <c r="D47" s="325"/>
      <c r="E47" s="325">
        <v>80</v>
      </c>
      <c r="F47" s="325"/>
      <c r="G47" s="326"/>
      <c r="H47" s="326"/>
      <c r="I47" s="326"/>
      <c r="J47" s="326"/>
      <c r="K47" s="325"/>
      <c r="L47" s="325"/>
      <c r="M47" s="326">
        <v>8</v>
      </c>
      <c r="N47" s="326"/>
      <c r="O47" s="326"/>
      <c r="P47" s="92">
        <f>E47*E36+F47*F36+M47*M36</f>
        <v>14446.8</v>
      </c>
      <c r="Q47" s="346">
        <f t="shared" si="2"/>
        <v>88</v>
      </c>
      <c r="R47" s="48"/>
    </row>
    <row r="48" spans="2:18" x14ac:dyDescent="0.3">
      <c r="B48" s="287">
        <v>11</v>
      </c>
      <c r="C48" s="335" t="s">
        <v>277</v>
      </c>
      <c r="D48" s="325"/>
      <c r="E48" s="325"/>
      <c r="F48" s="325">
        <v>16</v>
      </c>
      <c r="G48" s="326"/>
      <c r="H48" s="326"/>
      <c r="I48" s="326"/>
      <c r="J48" s="326"/>
      <c r="K48" s="325"/>
      <c r="L48" s="325"/>
      <c r="M48" s="326">
        <v>8</v>
      </c>
      <c r="N48" s="326"/>
      <c r="O48" s="326"/>
      <c r="P48" s="92">
        <f>F48*F36+M48*M36</f>
        <v>2750.3999999999996</v>
      </c>
      <c r="Q48" s="346">
        <f t="shared" si="2"/>
        <v>24</v>
      </c>
      <c r="R48" s="48"/>
    </row>
    <row r="49" spans="1:22" ht="13.5" thickBot="1" x14ac:dyDescent="0.35">
      <c r="B49" s="268">
        <v>12</v>
      </c>
      <c r="C49" s="345" t="s">
        <v>252</v>
      </c>
      <c r="D49" s="328"/>
      <c r="E49" s="328"/>
      <c r="F49" s="328"/>
      <c r="G49" s="327"/>
      <c r="H49" s="327"/>
      <c r="I49" s="327"/>
      <c r="J49" s="327"/>
      <c r="K49" s="328"/>
      <c r="L49" s="328"/>
      <c r="M49" s="327"/>
      <c r="N49" s="327"/>
      <c r="O49" s="327">
        <v>14</v>
      </c>
      <c r="P49" s="238">
        <f>O49*O36</f>
        <v>1487.5</v>
      </c>
      <c r="Q49" s="353">
        <f t="shared" si="2"/>
        <v>14</v>
      </c>
    </row>
    <row r="50" spans="1:22" x14ac:dyDescent="0.3">
      <c r="A50" s="48"/>
      <c r="B50" s="332"/>
      <c r="C50" s="332"/>
      <c r="D50" s="329"/>
      <c r="E50" s="329"/>
      <c r="F50" s="329"/>
      <c r="G50" s="329"/>
      <c r="H50" s="329"/>
      <c r="I50" s="329"/>
      <c r="J50" s="329"/>
      <c r="K50" s="329"/>
      <c r="L50" s="329"/>
      <c r="M50" s="329"/>
      <c r="N50" s="329"/>
      <c r="O50" s="329"/>
    </row>
    <row r="51" spans="1:22" x14ac:dyDescent="0.3">
      <c r="B51" s="441" t="s">
        <v>56</v>
      </c>
      <c r="C51" s="441"/>
      <c r="D51" s="441"/>
      <c r="E51" s="441"/>
      <c r="F51" s="441"/>
      <c r="G51" s="441"/>
      <c r="H51" s="441"/>
      <c r="I51" s="441"/>
      <c r="J51" s="441"/>
      <c r="K51" s="441"/>
      <c r="L51" s="441"/>
      <c r="M51" s="441"/>
      <c r="N51" s="59"/>
      <c r="O51" s="59"/>
      <c r="P51" s="59"/>
      <c r="Q51" s="59"/>
      <c r="R51" s="59"/>
      <c r="S51" s="59"/>
      <c r="T51" s="59"/>
      <c r="U51" s="59"/>
      <c r="V51" s="59"/>
    </row>
    <row r="52" spans="1:22" x14ac:dyDescent="0.3">
      <c r="B52" s="243" t="s">
        <v>172</v>
      </c>
      <c r="C52" s="73"/>
      <c r="D52" s="331"/>
      <c r="E52" s="331"/>
      <c r="F52" s="331"/>
      <c r="G52" s="315"/>
      <c r="H52" s="73"/>
      <c r="I52" s="73"/>
      <c r="J52" s="331"/>
      <c r="K52" s="212"/>
      <c r="L52" s="73"/>
      <c r="M52" s="73"/>
      <c r="N52" s="59"/>
      <c r="O52" s="59"/>
      <c r="P52" s="59"/>
      <c r="Q52" s="59"/>
      <c r="R52" s="59"/>
      <c r="S52" s="59"/>
      <c r="T52" s="59"/>
      <c r="U52" s="59"/>
      <c r="V52" s="59"/>
    </row>
    <row r="53" spans="1:22" x14ac:dyDescent="0.3">
      <c r="B53" s="425"/>
      <c r="C53" s="425"/>
      <c r="D53" s="425"/>
      <c r="E53" s="425"/>
      <c r="F53" s="425"/>
      <c r="G53" s="425"/>
      <c r="H53" s="425"/>
      <c r="I53" s="425"/>
      <c r="J53" s="425"/>
      <c r="K53" s="425"/>
      <c r="L53" s="425"/>
      <c r="M53" s="425"/>
      <c r="N53" s="48"/>
    </row>
    <row r="54" spans="1:22" x14ac:dyDescent="0.3">
      <c r="A54" s="47"/>
      <c r="B54" s="47"/>
      <c r="C54" s="47"/>
      <c r="D54" s="47"/>
      <c r="E54" s="47"/>
      <c r="F54" s="47"/>
      <c r="G54" s="47"/>
      <c r="H54" s="47"/>
      <c r="I54" s="47"/>
      <c r="J54" s="47"/>
      <c r="K54" s="47"/>
      <c r="L54" s="47"/>
      <c r="M54" s="47"/>
      <c r="N54" s="47"/>
    </row>
    <row r="55" spans="1:22" x14ac:dyDescent="0.3">
      <c r="A55" s="13"/>
      <c r="B55" s="412" t="s">
        <v>35</v>
      </c>
      <c r="C55" s="412"/>
      <c r="D55" s="412"/>
      <c r="E55" s="412"/>
      <c r="F55" s="412"/>
      <c r="G55" s="412"/>
      <c r="H55" s="412"/>
      <c r="I55" s="412"/>
      <c r="J55" s="412"/>
      <c r="K55" s="412"/>
      <c r="L55" s="412"/>
      <c r="M55" s="412"/>
      <c r="N55" s="13"/>
      <c r="O55" s="13"/>
      <c r="P55" s="13"/>
      <c r="Q55" s="13"/>
      <c r="R55" s="13"/>
    </row>
    <row r="56" spans="1:22" x14ac:dyDescent="0.3">
      <c r="A56" s="13"/>
      <c r="B56" s="412" t="s">
        <v>36</v>
      </c>
      <c r="C56" s="412"/>
      <c r="D56" s="412"/>
      <c r="E56" s="412"/>
      <c r="F56" s="412"/>
      <c r="G56" s="412"/>
      <c r="H56" s="412"/>
      <c r="I56" s="412"/>
      <c r="J56" s="412"/>
      <c r="K56" s="412"/>
      <c r="L56" s="412"/>
      <c r="M56" s="412"/>
      <c r="N56" s="13"/>
      <c r="O56" s="244"/>
      <c r="P56" s="244"/>
      <c r="Q56" s="244"/>
      <c r="R56" s="244"/>
    </row>
    <row r="57" spans="1:22" x14ac:dyDescent="0.3">
      <c r="A57" s="13"/>
      <c r="B57" s="412" t="s">
        <v>37</v>
      </c>
      <c r="C57" s="412"/>
      <c r="D57" s="412"/>
      <c r="E57" s="412"/>
      <c r="F57" s="412"/>
      <c r="G57" s="412"/>
      <c r="H57" s="412"/>
      <c r="I57" s="412"/>
      <c r="J57" s="412"/>
      <c r="K57" s="412"/>
      <c r="L57" s="412"/>
      <c r="M57" s="412"/>
      <c r="N57" s="13"/>
      <c r="O57" s="244"/>
      <c r="P57" s="244"/>
      <c r="Q57" s="244"/>
      <c r="R57" s="244"/>
    </row>
    <row r="58" spans="1:22" x14ac:dyDescent="0.3">
      <c r="A58" s="13"/>
      <c r="B58" s="412" t="s">
        <v>19</v>
      </c>
      <c r="C58" s="412"/>
      <c r="D58" s="412"/>
      <c r="E58" s="412"/>
      <c r="F58" s="412"/>
      <c r="G58" s="412"/>
      <c r="H58" s="412"/>
      <c r="I58" s="412"/>
      <c r="J58" s="412"/>
      <c r="K58" s="412"/>
      <c r="L58" s="412"/>
      <c r="M58" s="412"/>
      <c r="N58" s="13"/>
      <c r="O58" s="244"/>
      <c r="P58" s="244"/>
      <c r="Q58" s="244"/>
      <c r="R58" s="244"/>
    </row>
    <row r="59" spans="1:22" x14ac:dyDescent="0.3">
      <c r="A59" s="13"/>
      <c r="B59" s="412" t="s">
        <v>38</v>
      </c>
      <c r="C59" s="412"/>
      <c r="D59" s="412"/>
      <c r="E59" s="412"/>
      <c r="F59" s="412"/>
      <c r="G59" s="412"/>
      <c r="H59" s="412"/>
      <c r="I59" s="412"/>
      <c r="J59" s="412"/>
      <c r="K59" s="412"/>
      <c r="L59" s="412"/>
      <c r="M59" s="412"/>
      <c r="N59" s="13"/>
      <c r="O59" s="244"/>
      <c r="P59" s="244"/>
      <c r="Q59" s="244"/>
      <c r="R59" s="244"/>
    </row>
    <row r="60" spans="1:22" x14ac:dyDescent="0.3">
      <c r="A60" s="13"/>
      <c r="B60" s="330"/>
      <c r="C60" s="330"/>
      <c r="D60" s="330"/>
      <c r="E60" s="330"/>
      <c r="F60" s="330"/>
      <c r="G60" s="330"/>
      <c r="H60" s="330"/>
      <c r="I60" s="330"/>
      <c r="J60" s="330"/>
      <c r="K60" s="330"/>
      <c r="L60" s="330"/>
      <c r="M60" s="330"/>
      <c r="N60" s="13"/>
      <c r="O60" s="244"/>
      <c r="P60" s="244"/>
      <c r="Q60" s="244"/>
      <c r="R60" s="244"/>
    </row>
    <row r="61" spans="1:22" ht="12.75" customHeight="1" x14ac:dyDescent="0.3">
      <c r="A61" s="13"/>
      <c r="B61" s="413" t="s">
        <v>125</v>
      </c>
      <c r="C61" s="413"/>
      <c r="D61" s="413"/>
      <c r="E61" s="413"/>
      <c r="F61" s="413"/>
      <c r="G61" s="413"/>
      <c r="H61" s="505"/>
      <c r="I61" s="505"/>
      <c r="J61" s="505"/>
      <c r="K61" s="505"/>
      <c r="L61" s="505"/>
      <c r="M61" s="505"/>
      <c r="N61" s="505"/>
      <c r="O61" s="244"/>
      <c r="P61" s="244"/>
      <c r="Q61" s="244"/>
      <c r="R61" s="244"/>
    </row>
    <row r="62" spans="1:22" ht="12.75" customHeight="1" x14ac:dyDescent="0.3">
      <c r="A62" s="47"/>
      <c r="B62" s="452" t="s">
        <v>80</v>
      </c>
      <c r="C62" s="452"/>
      <c r="D62" s="452"/>
      <c r="E62" s="452"/>
      <c r="F62" s="452"/>
      <c r="G62" s="452"/>
      <c r="H62" s="505"/>
      <c r="I62" s="505"/>
      <c r="J62" s="505"/>
      <c r="K62" s="505"/>
      <c r="L62" s="505"/>
      <c r="M62" s="505"/>
      <c r="N62" s="505"/>
      <c r="O62" s="244"/>
      <c r="P62" s="244"/>
      <c r="Q62" s="244"/>
      <c r="R62" s="244"/>
    </row>
    <row r="63" spans="1:22" ht="13.5" thickBot="1" x14ac:dyDescent="0.35">
      <c r="A63" s="47"/>
      <c r="B63" s="47"/>
      <c r="C63" s="47"/>
      <c r="D63" s="47"/>
      <c r="E63" s="47"/>
      <c r="F63" s="47"/>
      <c r="G63" s="47"/>
      <c r="H63" s="47"/>
      <c r="I63" s="47"/>
      <c r="J63" s="47"/>
      <c r="K63" s="47"/>
      <c r="L63" s="47"/>
      <c r="M63" s="47"/>
      <c r="N63" s="47"/>
      <c r="O63" s="244"/>
      <c r="P63" s="244"/>
      <c r="Q63" s="244"/>
      <c r="R63" s="244"/>
    </row>
    <row r="64" spans="1:22" ht="13.5" thickBot="1" x14ac:dyDescent="0.35">
      <c r="A64" s="47"/>
      <c r="B64" s="418" t="s">
        <v>57</v>
      </c>
      <c r="C64" s="396"/>
      <c r="D64" s="396"/>
      <c r="E64" s="396"/>
      <c r="F64" s="396"/>
      <c r="G64" s="396"/>
      <c r="H64" s="396"/>
      <c r="I64" s="396"/>
      <c r="J64" s="396"/>
      <c r="K64" s="396"/>
      <c r="L64" s="419"/>
      <c r="M64" s="323"/>
      <c r="N64" s="47"/>
      <c r="O64" s="244"/>
      <c r="P64" s="244"/>
      <c r="Q64" s="244"/>
      <c r="R64" s="244"/>
    </row>
    <row r="65" spans="1:15" ht="51" customHeight="1" thickBot="1" x14ac:dyDescent="0.35">
      <c r="A65" s="47"/>
      <c r="B65" s="343" t="s">
        <v>267</v>
      </c>
      <c r="C65" s="347" t="s">
        <v>3</v>
      </c>
      <c r="D65" s="516" t="s">
        <v>13</v>
      </c>
      <c r="E65" s="516"/>
      <c r="F65" s="348" t="s">
        <v>11</v>
      </c>
      <c r="G65" s="348" t="s">
        <v>278</v>
      </c>
      <c r="H65" s="348" t="s">
        <v>254</v>
      </c>
      <c r="I65" s="348" t="s">
        <v>173</v>
      </c>
      <c r="J65" s="520" t="s">
        <v>14</v>
      </c>
      <c r="K65" s="520"/>
      <c r="L65" s="521"/>
      <c r="M65" s="244"/>
      <c r="N65" s="244"/>
      <c r="O65" s="244"/>
    </row>
    <row r="66" spans="1:15" ht="26" x14ac:dyDescent="0.3">
      <c r="A66" s="47"/>
      <c r="B66" s="349">
        <v>1</v>
      </c>
      <c r="C66" s="350" t="s">
        <v>171</v>
      </c>
      <c r="D66" s="517">
        <v>1</v>
      </c>
      <c r="E66" s="517"/>
      <c r="F66" s="351" t="s">
        <v>51</v>
      </c>
      <c r="G66" s="342">
        <f>P88</f>
        <v>0</v>
      </c>
      <c r="H66" s="352">
        <v>0</v>
      </c>
      <c r="I66" s="352">
        <v>0</v>
      </c>
      <c r="J66" s="522">
        <f>SUM(G66:I66)*D66</f>
        <v>0</v>
      </c>
      <c r="K66" s="522"/>
      <c r="L66" s="523"/>
      <c r="M66" s="244"/>
      <c r="N66" s="244"/>
      <c r="O66" s="244"/>
    </row>
    <row r="67" spans="1:15" x14ac:dyDescent="0.3">
      <c r="A67" s="47"/>
      <c r="B67" s="287">
        <v>2</v>
      </c>
      <c r="C67" s="335"/>
      <c r="D67" s="507"/>
      <c r="E67" s="507"/>
      <c r="F67" s="289" t="s">
        <v>16</v>
      </c>
      <c r="G67" s="340">
        <f>P89</f>
        <v>0</v>
      </c>
      <c r="H67" s="333">
        <v>0</v>
      </c>
      <c r="I67" s="333">
        <v>0</v>
      </c>
      <c r="J67" s="508">
        <f t="shared" ref="J67:J77" si="3">SUM(G67:I67)*D67</f>
        <v>0</v>
      </c>
      <c r="K67" s="508"/>
      <c r="L67" s="509"/>
      <c r="M67" s="244"/>
      <c r="N67" s="244"/>
      <c r="O67" s="244"/>
    </row>
    <row r="68" spans="1:15" x14ac:dyDescent="0.3">
      <c r="A68" s="47"/>
      <c r="B68" s="287">
        <v>3</v>
      </c>
      <c r="C68" s="335"/>
      <c r="D68" s="507"/>
      <c r="E68" s="507"/>
      <c r="F68" s="289" t="s">
        <v>16</v>
      </c>
      <c r="G68" s="340">
        <f>P90</f>
        <v>0</v>
      </c>
      <c r="H68" s="333">
        <v>0</v>
      </c>
      <c r="I68" s="333">
        <v>0</v>
      </c>
      <c r="J68" s="508">
        <f t="shared" si="3"/>
        <v>0</v>
      </c>
      <c r="K68" s="508"/>
      <c r="L68" s="509"/>
      <c r="M68" s="244"/>
      <c r="N68" s="244"/>
      <c r="O68" s="244"/>
    </row>
    <row r="69" spans="1:15" x14ac:dyDescent="0.3">
      <c r="A69" s="47"/>
      <c r="B69" s="287">
        <v>4</v>
      </c>
      <c r="C69" s="335"/>
      <c r="D69" s="507"/>
      <c r="E69" s="507"/>
      <c r="F69" s="289" t="s">
        <v>16</v>
      </c>
      <c r="G69" s="340">
        <f t="shared" ref="G69:G77" si="4">P91</f>
        <v>0</v>
      </c>
      <c r="H69" s="333">
        <v>0</v>
      </c>
      <c r="I69" s="333">
        <v>0</v>
      </c>
      <c r="J69" s="508">
        <f t="shared" si="3"/>
        <v>0</v>
      </c>
      <c r="K69" s="508"/>
      <c r="L69" s="509"/>
      <c r="M69" s="244"/>
      <c r="N69" s="244"/>
      <c r="O69" s="244"/>
    </row>
    <row r="70" spans="1:15" x14ac:dyDescent="0.3">
      <c r="A70" s="47"/>
      <c r="B70" s="287">
        <v>5</v>
      </c>
      <c r="C70" s="335"/>
      <c r="D70" s="507"/>
      <c r="E70" s="507"/>
      <c r="F70" s="289" t="s">
        <v>16</v>
      </c>
      <c r="G70" s="340">
        <f t="shared" si="4"/>
        <v>0</v>
      </c>
      <c r="H70" s="333">
        <v>0</v>
      </c>
      <c r="I70" s="92">
        <v>0</v>
      </c>
      <c r="J70" s="508">
        <f t="shared" si="3"/>
        <v>0</v>
      </c>
      <c r="K70" s="508"/>
      <c r="L70" s="509"/>
      <c r="M70" s="244"/>
      <c r="N70" s="244"/>
      <c r="O70" s="244"/>
    </row>
    <row r="71" spans="1:15" x14ac:dyDescent="0.3">
      <c r="A71" s="47"/>
      <c r="B71" s="287">
        <v>6</v>
      </c>
      <c r="C71" s="335"/>
      <c r="D71" s="507"/>
      <c r="E71" s="507"/>
      <c r="F71" s="289" t="s">
        <v>16</v>
      </c>
      <c r="G71" s="340">
        <f t="shared" si="4"/>
        <v>0</v>
      </c>
      <c r="H71" s="333">
        <v>0</v>
      </c>
      <c r="I71" s="92">
        <v>0</v>
      </c>
      <c r="J71" s="508">
        <f t="shared" si="3"/>
        <v>0</v>
      </c>
      <c r="K71" s="508"/>
      <c r="L71" s="509"/>
      <c r="M71" s="244"/>
      <c r="N71" s="244"/>
      <c r="O71" s="244"/>
    </row>
    <row r="72" spans="1:15" x14ac:dyDescent="0.3">
      <c r="B72" s="287">
        <v>7</v>
      </c>
      <c r="C72" s="335"/>
      <c r="D72" s="507"/>
      <c r="E72" s="507"/>
      <c r="F72" s="289" t="s">
        <v>16</v>
      </c>
      <c r="G72" s="340">
        <f t="shared" si="4"/>
        <v>0</v>
      </c>
      <c r="H72" s="333">
        <v>0</v>
      </c>
      <c r="I72" s="92">
        <v>0</v>
      </c>
      <c r="J72" s="508">
        <f t="shared" si="3"/>
        <v>0</v>
      </c>
      <c r="K72" s="508"/>
      <c r="L72" s="509"/>
      <c r="M72" s="244"/>
      <c r="N72" s="244"/>
      <c r="O72" s="244"/>
    </row>
    <row r="73" spans="1:15" x14ac:dyDescent="0.3">
      <c r="B73" s="287">
        <v>8</v>
      </c>
      <c r="C73" s="335"/>
      <c r="D73" s="507"/>
      <c r="E73" s="507"/>
      <c r="F73" s="289" t="s">
        <v>16</v>
      </c>
      <c r="G73" s="340">
        <f t="shared" si="4"/>
        <v>0</v>
      </c>
      <c r="H73" s="333">
        <v>0</v>
      </c>
      <c r="I73" s="92">
        <v>0</v>
      </c>
      <c r="J73" s="508">
        <f t="shared" si="3"/>
        <v>0</v>
      </c>
      <c r="K73" s="508"/>
      <c r="L73" s="509"/>
      <c r="M73" s="244"/>
      <c r="N73" s="244"/>
      <c r="O73" s="244"/>
    </row>
    <row r="74" spans="1:15" x14ac:dyDescent="0.3">
      <c r="B74" s="287">
        <v>9</v>
      </c>
      <c r="C74" s="335"/>
      <c r="D74" s="507"/>
      <c r="E74" s="507"/>
      <c r="F74" s="289" t="s">
        <v>16</v>
      </c>
      <c r="G74" s="340">
        <f t="shared" si="4"/>
        <v>0</v>
      </c>
      <c r="H74" s="333">
        <v>0</v>
      </c>
      <c r="I74" s="92">
        <v>0</v>
      </c>
      <c r="J74" s="508">
        <f t="shared" si="3"/>
        <v>0</v>
      </c>
      <c r="K74" s="508"/>
      <c r="L74" s="509"/>
      <c r="M74" s="244"/>
      <c r="N74" s="244"/>
      <c r="O74" s="244"/>
    </row>
    <row r="75" spans="1:15" x14ac:dyDescent="0.3">
      <c r="B75" s="287">
        <v>10</v>
      </c>
      <c r="C75" s="335"/>
      <c r="D75" s="507"/>
      <c r="E75" s="507"/>
      <c r="F75" s="289" t="s">
        <v>16</v>
      </c>
      <c r="G75" s="340">
        <f t="shared" si="4"/>
        <v>0</v>
      </c>
      <c r="H75" s="333">
        <v>0</v>
      </c>
      <c r="I75" s="92">
        <v>0</v>
      </c>
      <c r="J75" s="508">
        <f t="shared" si="3"/>
        <v>0</v>
      </c>
      <c r="K75" s="508"/>
      <c r="L75" s="509"/>
      <c r="M75" s="244"/>
      <c r="N75" s="244"/>
      <c r="O75" s="244"/>
    </row>
    <row r="76" spans="1:15" x14ac:dyDescent="0.3">
      <c r="B76" s="287">
        <v>11</v>
      </c>
      <c r="C76" s="335"/>
      <c r="D76" s="507"/>
      <c r="E76" s="507"/>
      <c r="F76" s="289" t="s">
        <v>16</v>
      </c>
      <c r="G76" s="340">
        <f t="shared" si="4"/>
        <v>0</v>
      </c>
      <c r="H76" s="333">
        <v>0</v>
      </c>
      <c r="I76" s="92">
        <v>0</v>
      </c>
      <c r="J76" s="508">
        <f t="shared" si="3"/>
        <v>0</v>
      </c>
      <c r="K76" s="508"/>
      <c r="L76" s="509"/>
      <c r="M76" s="244"/>
      <c r="N76" s="244"/>
      <c r="O76" s="244"/>
    </row>
    <row r="77" spans="1:15" ht="13.5" thickBot="1" x14ac:dyDescent="0.35">
      <c r="B77" s="268">
        <v>12</v>
      </c>
      <c r="C77" s="345" t="s">
        <v>252</v>
      </c>
      <c r="D77" s="515">
        <v>1</v>
      </c>
      <c r="E77" s="515"/>
      <c r="F77" s="296" t="s">
        <v>51</v>
      </c>
      <c r="G77" s="341">
        <f t="shared" si="4"/>
        <v>0</v>
      </c>
      <c r="H77" s="334">
        <v>0</v>
      </c>
      <c r="I77" s="238">
        <v>0</v>
      </c>
      <c r="J77" s="524">
        <f t="shared" si="3"/>
        <v>0</v>
      </c>
      <c r="K77" s="524"/>
      <c r="L77" s="525"/>
      <c r="M77" s="244"/>
      <c r="N77" s="244"/>
      <c r="O77" s="244"/>
    </row>
    <row r="78" spans="1:15" ht="63.75" customHeight="1" x14ac:dyDescent="0.3">
      <c r="L78" s="330"/>
      <c r="M78" s="60"/>
    </row>
    <row r="79" spans="1:15" x14ac:dyDescent="0.3">
      <c r="L79" s="46"/>
      <c r="M79" s="21"/>
    </row>
    <row r="80" spans="1:15" x14ac:dyDescent="0.3">
      <c r="K80" s="63" t="s">
        <v>50</v>
      </c>
      <c r="L80" s="60">
        <f>SUM(J66:J77)</f>
        <v>0</v>
      </c>
    </row>
    <row r="81" spans="2:18" x14ac:dyDescent="0.3">
      <c r="B81" s="14"/>
      <c r="C81" s="14"/>
      <c r="D81" s="14"/>
      <c r="E81" s="14"/>
      <c r="F81" s="14"/>
      <c r="G81" s="14"/>
      <c r="H81" s="14"/>
      <c r="I81" s="14"/>
      <c r="J81" s="14"/>
      <c r="K81" s="14"/>
      <c r="L81" s="14"/>
      <c r="M81" s="48"/>
    </row>
    <row r="82" spans="2:18" x14ac:dyDescent="0.3">
      <c r="B82" s="510" t="s">
        <v>282</v>
      </c>
      <c r="C82" s="510"/>
      <c r="D82" s="510"/>
      <c r="E82" s="510"/>
      <c r="F82" s="510"/>
      <c r="G82" s="510"/>
      <c r="H82" s="510"/>
      <c r="I82" s="510"/>
      <c r="J82" s="510"/>
      <c r="K82" s="510"/>
      <c r="L82" s="510"/>
      <c r="M82" s="48"/>
    </row>
    <row r="83" spans="2:18" ht="13.5" thickBot="1" x14ac:dyDescent="0.35">
      <c r="B83" s="48"/>
      <c r="C83" s="48"/>
      <c r="D83" s="48"/>
      <c r="E83" s="48"/>
      <c r="F83" s="48"/>
      <c r="G83" s="48"/>
      <c r="H83" s="48"/>
      <c r="I83" s="48"/>
      <c r="J83" s="48"/>
      <c r="K83" s="48"/>
      <c r="L83" s="48"/>
      <c r="M83" s="48"/>
    </row>
    <row r="84" spans="2:18" ht="13.5" thickBot="1" x14ac:dyDescent="0.35">
      <c r="B84" s="418" t="s">
        <v>279</v>
      </c>
      <c r="C84" s="396"/>
      <c r="D84" s="396"/>
      <c r="E84" s="396"/>
      <c r="F84" s="396"/>
      <c r="G84" s="396"/>
      <c r="H84" s="396"/>
      <c r="I84" s="396"/>
      <c r="J84" s="396"/>
      <c r="K84" s="396"/>
      <c r="L84" s="396"/>
      <c r="M84" s="396"/>
      <c r="N84" s="396"/>
      <c r="O84" s="396"/>
      <c r="P84" s="396"/>
      <c r="Q84" s="419"/>
    </row>
    <row r="85" spans="2:18" ht="97.5" x14ac:dyDescent="0.3">
      <c r="B85" s="513" t="s">
        <v>267</v>
      </c>
      <c r="C85" s="336"/>
      <c r="D85" s="354" t="s">
        <v>262</v>
      </c>
      <c r="E85" s="354" t="s">
        <v>261</v>
      </c>
      <c r="F85" s="354" t="s">
        <v>260</v>
      </c>
      <c r="G85" s="354" t="s">
        <v>259</v>
      </c>
      <c r="H85" s="354" t="s">
        <v>258</v>
      </c>
      <c r="I85" s="354" t="s">
        <v>257</v>
      </c>
      <c r="J85" s="354" t="s">
        <v>256</v>
      </c>
      <c r="K85" s="354" t="s">
        <v>255</v>
      </c>
      <c r="L85" s="354" t="s">
        <v>263</v>
      </c>
      <c r="M85" s="354" t="s">
        <v>264</v>
      </c>
      <c r="N85" s="354" t="s">
        <v>265</v>
      </c>
      <c r="O85" s="354" t="s">
        <v>266</v>
      </c>
      <c r="P85" s="511" t="s">
        <v>281</v>
      </c>
      <c r="Q85" s="518" t="s">
        <v>280</v>
      </c>
      <c r="R85" s="48"/>
    </row>
    <row r="86" spans="2:18" x14ac:dyDescent="0.3">
      <c r="B86" s="514"/>
      <c r="C86" s="344" t="s">
        <v>253</v>
      </c>
      <c r="D86" s="324">
        <v>0</v>
      </c>
      <c r="E86" s="324">
        <v>0</v>
      </c>
      <c r="F86" s="324">
        <v>0</v>
      </c>
      <c r="G86" s="324">
        <v>0</v>
      </c>
      <c r="H86" s="324">
        <v>0</v>
      </c>
      <c r="I86" s="324">
        <v>0</v>
      </c>
      <c r="J86" s="324">
        <v>0</v>
      </c>
      <c r="K86" s="324">
        <v>0</v>
      </c>
      <c r="L86" s="324">
        <v>0</v>
      </c>
      <c r="M86" s="324">
        <v>0</v>
      </c>
      <c r="N86" s="324">
        <v>0</v>
      </c>
      <c r="O86" s="324">
        <v>0</v>
      </c>
      <c r="P86" s="512"/>
      <c r="Q86" s="519"/>
      <c r="R86" s="48"/>
    </row>
    <row r="87" spans="2:18" x14ac:dyDescent="0.3">
      <c r="B87" s="514"/>
      <c r="C87" s="337" t="s">
        <v>3</v>
      </c>
      <c r="D87" s="338" t="s">
        <v>251</v>
      </c>
      <c r="E87" s="339" t="s">
        <v>251</v>
      </c>
      <c r="F87" s="339" t="s">
        <v>251</v>
      </c>
      <c r="G87" s="339" t="s">
        <v>251</v>
      </c>
      <c r="H87" s="339" t="s">
        <v>251</v>
      </c>
      <c r="I87" s="339" t="s">
        <v>251</v>
      </c>
      <c r="J87" s="339" t="s">
        <v>251</v>
      </c>
      <c r="K87" s="338" t="s">
        <v>251</v>
      </c>
      <c r="L87" s="338" t="s">
        <v>251</v>
      </c>
      <c r="M87" s="339" t="s">
        <v>251</v>
      </c>
      <c r="N87" s="339" t="s">
        <v>251</v>
      </c>
      <c r="O87" s="339" t="s">
        <v>251</v>
      </c>
      <c r="P87" s="512"/>
      <c r="Q87" s="519"/>
      <c r="R87" s="48"/>
    </row>
    <row r="88" spans="2:18" ht="26" x14ac:dyDescent="0.3">
      <c r="B88" s="287">
        <v>1</v>
      </c>
      <c r="C88" s="335" t="s">
        <v>171</v>
      </c>
      <c r="D88" s="325"/>
      <c r="E88" s="325"/>
      <c r="F88" s="325"/>
      <c r="G88" s="325"/>
      <c r="H88" s="325"/>
      <c r="I88" s="325"/>
      <c r="J88" s="325"/>
      <c r="K88" s="325"/>
      <c r="L88" s="325"/>
      <c r="M88" s="325"/>
      <c r="N88" s="325"/>
      <c r="O88" s="325"/>
      <c r="P88" s="92">
        <f>N88*N86</f>
        <v>0</v>
      </c>
      <c r="Q88" s="346">
        <f>SUM(D88:O88)</f>
        <v>0</v>
      </c>
      <c r="R88" s="48"/>
    </row>
    <row r="89" spans="2:18" x14ac:dyDescent="0.3">
      <c r="B89" s="287">
        <v>2</v>
      </c>
      <c r="C89" s="335"/>
      <c r="D89" s="325"/>
      <c r="E89" s="325"/>
      <c r="F89" s="325"/>
      <c r="G89" s="326"/>
      <c r="H89" s="326"/>
      <c r="I89" s="326"/>
      <c r="J89" s="326"/>
      <c r="K89" s="325"/>
      <c r="L89" s="325"/>
      <c r="M89" s="326"/>
      <c r="N89" s="326"/>
      <c r="O89" s="326"/>
      <c r="P89" s="92">
        <f>D89*D86</f>
        <v>0</v>
      </c>
      <c r="Q89" s="346">
        <f t="shared" ref="Q89:Q99" si="5">SUM(D89:O89)</f>
        <v>0</v>
      </c>
    </row>
    <row r="90" spans="2:18" x14ac:dyDescent="0.3">
      <c r="B90" s="287">
        <v>3</v>
      </c>
      <c r="C90" s="335"/>
      <c r="D90" s="325"/>
      <c r="E90" s="325"/>
      <c r="F90" s="325"/>
      <c r="G90" s="326"/>
      <c r="H90" s="326"/>
      <c r="I90" s="326"/>
      <c r="J90" s="326"/>
      <c r="K90" s="325"/>
      <c r="L90" s="325"/>
      <c r="M90" s="326"/>
      <c r="N90" s="326"/>
      <c r="O90" s="326"/>
      <c r="P90" s="92">
        <f>D90*D86</f>
        <v>0</v>
      </c>
      <c r="Q90" s="346">
        <f t="shared" si="5"/>
        <v>0</v>
      </c>
    </row>
    <row r="91" spans="2:18" x14ac:dyDescent="0.3">
      <c r="B91" s="287">
        <v>4</v>
      </c>
      <c r="C91" s="335"/>
      <c r="D91" s="325"/>
      <c r="E91" s="325"/>
      <c r="F91" s="325"/>
      <c r="G91" s="326"/>
      <c r="H91" s="326"/>
      <c r="I91" s="326"/>
      <c r="J91" s="326"/>
      <c r="K91" s="325"/>
      <c r="L91" s="325"/>
      <c r="M91" s="326"/>
      <c r="N91" s="326"/>
      <c r="O91" s="326"/>
      <c r="P91" s="92">
        <f>D91*D86</f>
        <v>0</v>
      </c>
      <c r="Q91" s="346">
        <f t="shared" si="5"/>
        <v>0</v>
      </c>
    </row>
    <row r="92" spans="2:18" x14ac:dyDescent="0.3">
      <c r="B92" s="287">
        <v>5</v>
      </c>
      <c r="C92" s="335"/>
      <c r="D92" s="325"/>
      <c r="E92" s="325"/>
      <c r="F92" s="325"/>
      <c r="G92" s="326"/>
      <c r="H92" s="326"/>
      <c r="I92" s="326"/>
      <c r="J92" s="326"/>
      <c r="K92" s="325"/>
      <c r="L92" s="325"/>
      <c r="M92" s="326"/>
      <c r="N92" s="326"/>
      <c r="O92" s="326"/>
      <c r="P92" s="92">
        <f>D92*D86</f>
        <v>0</v>
      </c>
      <c r="Q92" s="346">
        <f t="shared" si="5"/>
        <v>0</v>
      </c>
    </row>
    <row r="93" spans="2:18" x14ac:dyDescent="0.3">
      <c r="B93" s="287">
        <v>6</v>
      </c>
      <c r="C93" s="335"/>
      <c r="D93" s="325"/>
      <c r="E93" s="325"/>
      <c r="F93" s="325"/>
      <c r="G93" s="326"/>
      <c r="H93" s="326"/>
      <c r="I93" s="326"/>
      <c r="J93" s="326"/>
      <c r="K93" s="325"/>
      <c r="L93" s="325"/>
      <c r="M93" s="326"/>
      <c r="N93" s="326"/>
      <c r="O93" s="326"/>
      <c r="P93" s="92">
        <f>E93*E86+F93*F86+H93*H86+I93*I86</f>
        <v>0</v>
      </c>
      <c r="Q93" s="346">
        <f t="shared" si="5"/>
        <v>0</v>
      </c>
      <c r="R93" s="48"/>
    </row>
    <row r="94" spans="2:18" x14ac:dyDescent="0.3">
      <c r="B94" s="287">
        <v>7</v>
      </c>
      <c r="C94" s="335"/>
      <c r="D94" s="325"/>
      <c r="E94" s="325"/>
      <c r="F94" s="325"/>
      <c r="G94" s="326"/>
      <c r="H94" s="326"/>
      <c r="I94" s="326"/>
      <c r="J94" s="326"/>
      <c r="K94" s="325"/>
      <c r="L94" s="325"/>
      <c r="M94" s="326"/>
      <c r="N94" s="326"/>
      <c r="O94" s="326"/>
      <c r="P94" s="92">
        <f>J94*J86+K94*K86</f>
        <v>0</v>
      </c>
      <c r="Q94" s="346">
        <f t="shared" si="5"/>
        <v>0</v>
      </c>
      <c r="R94" s="48"/>
    </row>
    <row r="95" spans="2:18" x14ac:dyDescent="0.3">
      <c r="B95" s="287">
        <v>8</v>
      </c>
      <c r="C95" s="335"/>
      <c r="D95" s="325"/>
      <c r="E95" s="325"/>
      <c r="F95" s="325"/>
      <c r="G95" s="326"/>
      <c r="H95" s="326"/>
      <c r="I95" s="326"/>
      <c r="J95" s="326"/>
      <c r="K95" s="325"/>
      <c r="L95" s="325"/>
      <c r="M95" s="326"/>
      <c r="N95" s="326"/>
      <c r="O95" s="326"/>
      <c r="P95" s="92">
        <f>I95*I86</f>
        <v>0</v>
      </c>
      <c r="Q95" s="346">
        <f t="shared" si="5"/>
        <v>0</v>
      </c>
      <c r="R95" s="48"/>
    </row>
    <row r="96" spans="2:18" x14ac:dyDescent="0.3">
      <c r="B96" s="287">
        <v>9</v>
      </c>
      <c r="C96" s="335"/>
      <c r="D96" s="325"/>
      <c r="E96" s="325"/>
      <c r="F96" s="325"/>
      <c r="G96" s="326"/>
      <c r="H96" s="326"/>
      <c r="I96" s="326"/>
      <c r="J96" s="326"/>
      <c r="K96" s="325"/>
      <c r="L96" s="325"/>
      <c r="M96" s="326"/>
      <c r="N96" s="326"/>
      <c r="O96" s="326"/>
      <c r="P96" s="92">
        <f>E96*E86+L96*L86</f>
        <v>0</v>
      </c>
      <c r="Q96" s="346">
        <f t="shared" si="5"/>
        <v>0</v>
      </c>
      <c r="R96" s="48"/>
    </row>
    <row r="97" spans="2:18" x14ac:dyDescent="0.3">
      <c r="B97" s="287">
        <v>10</v>
      </c>
      <c r="C97" s="335"/>
      <c r="D97" s="325"/>
      <c r="E97" s="325"/>
      <c r="F97" s="325"/>
      <c r="G97" s="326"/>
      <c r="H97" s="326"/>
      <c r="I97" s="326"/>
      <c r="J97" s="326"/>
      <c r="K97" s="325"/>
      <c r="L97" s="325"/>
      <c r="M97" s="326"/>
      <c r="N97" s="326"/>
      <c r="O97" s="326"/>
      <c r="P97" s="92">
        <f>E97*E86+F97*F86+M97*M86</f>
        <v>0</v>
      </c>
      <c r="Q97" s="346">
        <f t="shared" si="5"/>
        <v>0</v>
      </c>
      <c r="R97" s="48"/>
    </row>
    <row r="98" spans="2:18" x14ac:dyDescent="0.3">
      <c r="B98" s="287">
        <v>11</v>
      </c>
      <c r="C98" s="335"/>
      <c r="D98" s="325"/>
      <c r="E98" s="325"/>
      <c r="F98" s="325"/>
      <c r="G98" s="326"/>
      <c r="H98" s="326"/>
      <c r="I98" s="326"/>
      <c r="J98" s="326"/>
      <c r="K98" s="325"/>
      <c r="L98" s="325"/>
      <c r="M98" s="326"/>
      <c r="N98" s="326"/>
      <c r="O98" s="326"/>
      <c r="P98" s="92">
        <f>F98*F86+M98*M86</f>
        <v>0</v>
      </c>
      <c r="Q98" s="346">
        <f t="shared" si="5"/>
        <v>0</v>
      </c>
      <c r="R98" s="48"/>
    </row>
    <row r="99" spans="2:18" ht="13.5" thickBot="1" x14ac:dyDescent="0.35">
      <c r="B99" s="268">
        <v>12</v>
      </c>
      <c r="C99" s="345" t="s">
        <v>252</v>
      </c>
      <c r="D99" s="328"/>
      <c r="E99" s="328"/>
      <c r="F99" s="328"/>
      <c r="G99" s="327"/>
      <c r="H99" s="327"/>
      <c r="I99" s="327"/>
      <c r="J99" s="327"/>
      <c r="K99" s="328"/>
      <c r="L99" s="328"/>
      <c r="M99" s="327"/>
      <c r="N99" s="327"/>
      <c r="O99" s="327"/>
      <c r="P99" s="238">
        <f>O99*O86</f>
        <v>0</v>
      </c>
      <c r="Q99" s="353">
        <f t="shared" si="5"/>
        <v>0</v>
      </c>
    </row>
    <row r="100" spans="2:18" x14ac:dyDescent="0.3">
      <c r="B100" s="332"/>
      <c r="C100" s="332"/>
      <c r="D100" s="329"/>
      <c r="E100" s="329"/>
      <c r="F100" s="329"/>
      <c r="G100" s="329"/>
      <c r="H100" s="329"/>
      <c r="I100" s="329"/>
      <c r="J100" s="329"/>
      <c r="K100" s="329"/>
      <c r="L100" s="329"/>
      <c r="M100" s="329"/>
      <c r="N100" s="329"/>
      <c r="O100" s="329"/>
    </row>
    <row r="101" spans="2:18" x14ac:dyDescent="0.3">
      <c r="B101" s="441" t="s">
        <v>56</v>
      </c>
      <c r="C101" s="441"/>
      <c r="D101" s="441"/>
      <c r="E101" s="441"/>
      <c r="F101" s="441"/>
      <c r="G101" s="441"/>
      <c r="H101" s="441"/>
      <c r="I101" s="441"/>
      <c r="J101" s="441"/>
      <c r="K101" s="441"/>
      <c r="L101" s="441"/>
      <c r="M101" s="441"/>
      <c r="N101" s="59"/>
      <c r="O101" s="59"/>
      <c r="P101" s="59"/>
      <c r="Q101" s="59"/>
      <c r="R101" s="59"/>
    </row>
    <row r="102" spans="2:18" x14ac:dyDescent="0.3">
      <c r="B102" s="243" t="s">
        <v>172</v>
      </c>
      <c r="C102" s="331"/>
      <c r="D102" s="331"/>
      <c r="E102" s="331"/>
      <c r="F102" s="331"/>
      <c r="G102" s="331"/>
      <c r="H102" s="331"/>
      <c r="I102" s="331"/>
      <c r="J102" s="331"/>
      <c r="K102" s="331"/>
      <c r="L102" s="331"/>
      <c r="M102" s="331"/>
      <c r="N102" s="59"/>
      <c r="O102" s="59"/>
      <c r="P102" s="59"/>
      <c r="Q102" s="59"/>
      <c r="R102" s="59"/>
    </row>
    <row r="103" spans="2:18" x14ac:dyDescent="0.3">
      <c r="B103" s="425"/>
      <c r="C103" s="425"/>
      <c r="D103" s="425"/>
      <c r="E103" s="425"/>
      <c r="F103" s="425"/>
      <c r="G103" s="425"/>
      <c r="H103" s="425"/>
      <c r="I103" s="425"/>
      <c r="J103" s="425"/>
      <c r="K103" s="425"/>
      <c r="L103" s="425"/>
      <c r="M103" s="425"/>
      <c r="N103" s="48"/>
    </row>
  </sheetData>
  <mergeCells count="85">
    <mergeCell ref="D76:E76"/>
    <mergeCell ref="J76:L76"/>
    <mergeCell ref="B103:M103"/>
    <mergeCell ref="D77:E77"/>
    <mergeCell ref="J77:L77"/>
    <mergeCell ref="B84:Q84"/>
    <mergeCell ref="B85:B87"/>
    <mergeCell ref="P85:P87"/>
    <mergeCell ref="Q85:Q87"/>
    <mergeCell ref="D73:E73"/>
    <mergeCell ref="J73:L73"/>
    <mergeCell ref="D74:E74"/>
    <mergeCell ref="J74:L74"/>
    <mergeCell ref="D75:E75"/>
    <mergeCell ref="J75:L75"/>
    <mergeCell ref="J66:L66"/>
    <mergeCell ref="B64:L64"/>
    <mergeCell ref="D71:E71"/>
    <mergeCell ref="J71:L71"/>
    <mergeCell ref="D72:E72"/>
    <mergeCell ref="J72:L72"/>
    <mergeCell ref="Q35:Q37"/>
    <mergeCell ref="B34:Q34"/>
    <mergeCell ref="J15:L15"/>
    <mergeCell ref="J16:L16"/>
    <mergeCell ref="J17:L17"/>
    <mergeCell ref="J18:L18"/>
    <mergeCell ref="J19:L19"/>
    <mergeCell ref="J20:L20"/>
    <mergeCell ref="J21:L21"/>
    <mergeCell ref="J22:L22"/>
    <mergeCell ref="J23:L23"/>
    <mergeCell ref="J24:L24"/>
    <mergeCell ref="J25:L25"/>
    <mergeCell ref="J26:L26"/>
    <mergeCell ref="J27:L27"/>
    <mergeCell ref="D26:E26"/>
    <mergeCell ref="D69:E69"/>
    <mergeCell ref="J69:L69"/>
    <mergeCell ref="P35:P37"/>
    <mergeCell ref="B35:B37"/>
    <mergeCell ref="D20:E20"/>
    <mergeCell ref="D27:E27"/>
    <mergeCell ref="D21:E21"/>
    <mergeCell ref="D22:E22"/>
    <mergeCell ref="D23:E23"/>
    <mergeCell ref="D24:E24"/>
    <mergeCell ref="D25:E25"/>
    <mergeCell ref="B61:G61"/>
    <mergeCell ref="B62:G62"/>
    <mergeCell ref="D65:E65"/>
    <mergeCell ref="J65:L65"/>
    <mergeCell ref="D66:E66"/>
    <mergeCell ref="D70:E70"/>
    <mergeCell ref="J70:L70"/>
    <mergeCell ref="B101:M101"/>
    <mergeCell ref="H11:N12"/>
    <mergeCell ref="B7:M7"/>
    <mergeCell ref="B8:M8"/>
    <mergeCell ref="B9:M9"/>
    <mergeCell ref="B14:L14"/>
    <mergeCell ref="B11:G11"/>
    <mergeCell ref="B12:G12"/>
    <mergeCell ref="H61:N62"/>
    <mergeCell ref="B82:L82"/>
    <mergeCell ref="D67:E67"/>
    <mergeCell ref="J67:L67"/>
    <mergeCell ref="D68:E68"/>
    <mergeCell ref="J68:L68"/>
    <mergeCell ref="B3:M3"/>
    <mergeCell ref="B56:M56"/>
    <mergeCell ref="B57:M57"/>
    <mergeCell ref="B58:M58"/>
    <mergeCell ref="B59:M59"/>
    <mergeCell ref="B51:M51"/>
    <mergeCell ref="B53:M53"/>
    <mergeCell ref="B55:M55"/>
    <mergeCell ref="B5:M5"/>
    <mergeCell ref="B6:M6"/>
    <mergeCell ref="B32:N32"/>
    <mergeCell ref="D15:E15"/>
    <mergeCell ref="D16:E16"/>
    <mergeCell ref="D17:E17"/>
    <mergeCell ref="D18:E18"/>
    <mergeCell ref="D19:E19"/>
  </mergeCells>
  <printOptions horizontalCentered="1"/>
  <pageMargins left="0.7" right="0.7" top="0.75" bottom="0.75" header="0.3" footer="0.3"/>
  <pageSetup scale="41" orientation="landscape" r:id="rId1"/>
  <rowBreaks count="1" manualBreakCount="1">
    <brk id="53"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92C93-D535-4861-A0A3-80BAEF1196FC}">
  <dimension ref="A2:P66"/>
  <sheetViews>
    <sheetView view="pageBreakPreview" zoomScaleNormal="100" zoomScaleSheetLayoutView="100" workbookViewId="0">
      <selection activeCell="C63" sqref="C63"/>
    </sheetView>
  </sheetViews>
  <sheetFormatPr defaultColWidth="9.1796875" defaultRowHeight="13" x14ac:dyDescent="0.3"/>
  <cols>
    <col min="1" max="1" width="4" style="8" customWidth="1"/>
    <col min="2" max="2" width="14.1796875" style="8" customWidth="1"/>
    <col min="3" max="3" width="24.26953125" style="8" customWidth="1"/>
    <col min="4" max="4" width="8.81640625" style="8" bestFit="1" customWidth="1"/>
    <col min="5" max="5" width="6.81640625" style="8" customWidth="1"/>
    <col min="6" max="6" width="10" style="8" bestFit="1" customWidth="1"/>
    <col min="7" max="7" width="12.7265625" style="8" bestFit="1" customWidth="1"/>
    <col min="8" max="8" width="30.81640625" style="8" customWidth="1"/>
    <col min="9" max="16384" width="9.1796875" style="8"/>
  </cols>
  <sheetData>
    <row r="2" spans="1:15" x14ac:dyDescent="0.3">
      <c r="B2" s="134" t="s">
        <v>98</v>
      </c>
      <c r="C2" s="133"/>
      <c r="D2" s="133"/>
      <c r="E2" s="133"/>
      <c r="F2" s="133"/>
      <c r="G2" s="133"/>
      <c r="H2" s="133"/>
    </row>
    <row r="3" spans="1:15" ht="168" customHeight="1" x14ac:dyDescent="0.3">
      <c r="B3" s="503" t="s">
        <v>228</v>
      </c>
      <c r="C3" s="503"/>
      <c r="D3" s="503"/>
      <c r="E3" s="503"/>
      <c r="F3" s="503"/>
      <c r="G3" s="503"/>
      <c r="H3" s="135"/>
    </row>
    <row r="5" spans="1:15" x14ac:dyDescent="0.3">
      <c r="A5" s="133"/>
      <c r="B5" s="412" t="s">
        <v>35</v>
      </c>
      <c r="C5" s="412"/>
      <c r="D5" s="412"/>
      <c r="E5" s="412"/>
      <c r="F5" s="412"/>
      <c r="G5" s="412"/>
      <c r="H5" s="133"/>
      <c r="I5" s="133"/>
      <c r="J5" s="13"/>
      <c r="K5" s="13"/>
      <c r="L5" s="13"/>
      <c r="M5" s="13"/>
      <c r="N5" s="13"/>
      <c r="O5" s="13"/>
    </row>
    <row r="6" spans="1:15" x14ac:dyDescent="0.3">
      <c r="A6" s="133"/>
      <c r="B6" s="412" t="s">
        <v>36</v>
      </c>
      <c r="C6" s="412"/>
      <c r="D6" s="412"/>
      <c r="E6" s="412"/>
      <c r="F6" s="412"/>
      <c r="G6" s="412"/>
      <c r="H6" s="133"/>
      <c r="I6" s="244"/>
      <c r="J6" s="244"/>
      <c r="K6" s="244"/>
      <c r="L6" s="244"/>
      <c r="M6" s="13"/>
      <c r="N6" s="13"/>
      <c r="O6" s="13"/>
    </row>
    <row r="7" spans="1:15" x14ac:dyDescent="0.3">
      <c r="A7" s="133"/>
      <c r="B7" s="412" t="s">
        <v>37</v>
      </c>
      <c r="C7" s="412"/>
      <c r="D7" s="412"/>
      <c r="E7" s="412"/>
      <c r="F7" s="412"/>
      <c r="G7" s="412"/>
      <c r="H7" s="133"/>
      <c r="I7" s="244"/>
      <c r="J7" s="244"/>
      <c r="K7" s="244"/>
      <c r="L7" s="244"/>
      <c r="M7" s="13"/>
      <c r="N7" s="13"/>
      <c r="O7" s="13"/>
    </row>
    <row r="8" spans="1:15" x14ac:dyDescent="0.3">
      <c r="A8" s="133"/>
      <c r="B8" s="412" t="s">
        <v>19</v>
      </c>
      <c r="C8" s="412"/>
      <c r="D8" s="412"/>
      <c r="E8" s="412"/>
      <c r="F8" s="412"/>
      <c r="G8" s="412"/>
      <c r="H8" s="133"/>
      <c r="I8" s="244"/>
      <c r="J8" s="244"/>
      <c r="K8" s="244"/>
      <c r="L8" s="244"/>
      <c r="M8" s="13"/>
      <c r="N8" s="13"/>
      <c r="O8" s="13"/>
    </row>
    <row r="9" spans="1:15" x14ac:dyDescent="0.3">
      <c r="A9" s="133"/>
      <c r="B9" s="412" t="s">
        <v>38</v>
      </c>
      <c r="C9" s="412"/>
      <c r="D9" s="412"/>
      <c r="E9" s="412"/>
      <c r="F9" s="412"/>
      <c r="G9" s="412"/>
      <c r="H9" s="133"/>
      <c r="I9" s="244"/>
      <c r="J9" s="244"/>
      <c r="K9" s="244"/>
      <c r="L9" s="244"/>
      <c r="M9" s="13"/>
      <c r="N9" s="13"/>
      <c r="O9" s="13"/>
    </row>
    <row r="10" spans="1:15" x14ac:dyDescent="0.3">
      <c r="A10" s="133"/>
      <c r="B10" s="281"/>
      <c r="C10" s="281"/>
      <c r="D10" s="281"/>
      <c r="E10" s="281"/>
      <c r="F10" s="281"/>
      <c r="G10" s="281"/>
      <c r="H10" s="133"/>
      <c r="I10" s="244"/>
      <c r="J10" s="244"/>
      <c r="K10" s="244"/>
      <c r="L10" s="244"/>
      <c r="M10" s="13"/>
      <c r="N10" s="13"/>
      <c r="O10" s="13"/>
    </row>
    <row r="11" spans="1:15" ht="13" customHeight="1" x14ac:dyDescent="0.3">
      <c r="A11" s="133"/>
      <c r="B11" s="413" t="s">
        <v>125</v>
      </c>
      <c r="C11" s="413"/>
      <c r="D11" s="526" t="s">
        <v>96</v>
      </c>
      <c r="E11" s="527"/>
      <c r="F11" s="527"/>
      <c r="G11" s="527"/>
      <c r="H11" s="527"/>
      <c r="I11" s="244"/>
      <c r="J11" s="244"/>
      <c r="K11" s="244"/>
      <c r="L11" s="244"/>
      <c r="M11" s="13"/>
      <c r="N11" s="13"/>
      <c r="O11" s="13"/>
    </row>
    <row r="12" spans="1:15" ht="13" customHeight="1" x14ac:dyDescent="0.3">
      <c r="B12" s="415" t="s">
        <v>80</v>
      </c>
      <c r="C12" s="415"/>
      <c r="D12" s="526"/>
      <c r="E12" s="527"/>
      <c r="F12" s="527"/>
      <c r="G12" s="527"/>
      <c r="H12" s="527"/>
      <c r="I12" s="244"/>
      <c r="J12" s="244"/>
      <c r="K12" s="244"/>
      <c r="L12" s="244"/>
    </row>
    <row r="13" spans="1:15" ht="13.5" thickBot="1" x14ac:dyDescent="0.35">
      <c r="I13" s="244"/>
      <c r="J13" s="244"/>
      <c r="K13" s="244"/>
      <c r="L13" s="244"/>
    </row>
    <row r="14" spans="1:15" ht="13.5" thickBot="1" x14ac:dyDescent="0.35">
      <c r="B14" s="385" t="s">
        <v>227</v>
      </c>
      <c r="C14" s="386"/>
      <c r="D14" s="386"/>
      <c r="E14" s="386"/>
      <c r="F14" s="386"/>
      <c r="G14" s="387"/>
      <c r="I14" s="244"/>
      <c r="J14" s="244"/>
      <c r="K14" s="244"/>
      <c r="L14" s="244"/>
    </row>
    <row r="15" spans="1:15" ht="3.65" customHeight="1" thickBot="1" x14ac:dyDescent="0.35">
      <c r="B15" s="283"/>
      <c r="C15" s="282"/>
      <c r="D15" s="282"/>
      <c r="E15" s="282"/>
      <c r="F15" s="282"/>
      <c r="G15" s="284"/>
      <c r="I15" s="244"/>
      <c r="J15" s="244"/>
      <c r="K15" s="244"/>
      <c r="L15" s="244"/>
    </row>
    <row r="16" spans="1:15" ht="26" x14ac:dyDescent="0.3">
      <c r="B16" s="196" t="s">
        <v>9</v>
      </c>
      <c r="C16" s="197" t="s">
        <v>10</v>
      </c>
      <c r="D16" s="198" t="s">
        <v>13</v>
      </c>
      <c r="E16" s="198" t="s">
        <v>11</v>
      </c>
      <c r="F16" s="198" t="s">
        <v>174</v>
      </c>
      <c r="G16" s="199" t="s">
        <v>14</v>
      </c>
      <c r="I16" s="244"/>
      <c r="J16" s="244"/>
      <c r="K16" s="244"/>
      <c r="L16" s="244"/>
    </row>
    <row r="17" spans="1:12" ht="27" customHeight="1" x14ac:dyDescent="0.3">
      <c r="B17" s="287">
        <v>1</v>
      </c>
      <c r="C17" s="233" t="s">
        <v>229</v>
      </c>
      <c r="D17" s="288">
        <v>1</v>
      </c>
      <c r="E17" s="289" t="s">
        <v>51</v>
      </c>
      <c r="F17" s="290">
        <v>2000</v>
      </c>
      <c r="G17" s="286">
        <f>D17*F17</f>
        <v>2000</v>
      </c>
      <c r="I17" s="244"/>
      <c r="J17" s="244"/>
      <c r="K17" s="244"/>
      <c r="L17" s="244"/>
    </row>
    <row r="18" spans="1:12" x14ac:dyDescent="0.3">
      <c r="B18" s="528">
        <v>2</v>
      </c>
      <c r="C18" s="530" t="s">
        <v>230</v>
      </c>
      <c r="D18" s="288">
        <v>5</v>
      </c>
      <c r="E18" s="289" t="s">
        <v>184</v>
      </c>
      <c r="F18" s="290">
        <v>2800</v>
      </c>
      <c r="G18" s="286">
        <f>F18*D18</f>
        <v>14000</v>
      </c>
      <c r="I18" s="244"/>
      <c r="J18" s="244"/>
      <c r="K18" s="244"/>
      <c r="L18" s="244"/>
    </row>
    <row r="19" spans="1:12" x14ac:dyDescent="0.3">
      <c r="B19" s="529"/>
      <c r="C19" s="531"/>
      <c r="D19" s="288">
        <v>1</v>
      </c>
      <c r="E19" s="289" t="s">
        <v>231</v>
      </c>
      <c r="F19" s="290">
        <v>1500</v>
      </c>
      <c r="G19" s="61">
        <f>F19*D19</f>
        <v>1500</v>
      </c>
      <c r="I19" s="244"/>
      <c r="J19" s="244"/>
      <c r="K19" s="244"/>
      <c r="L19" s="244"/>
    </row>
    <row r="20" spans="1:12" x14ac:dyDescent="0.3">
      <c r="B20" s="291">
        <v>3</v>
      </c>
      <c r="C20" s="301" t="s">
        <v>236</v>
      </c>
      <c r="D20" s="299">
        <v>4</v>
      </c>
      <c r="E20" s="292" t="s">
        <v>16</v>
      </c>
      <c r="F20" s="293">
        <v>200</v>
      </c>
      <c r="G20" s="61">
        <f>F20*D20</f>
        <v>800</v>
      </c>
      <c r="I20" s="244"/>
      <c r="J20" s="244"/>
      <c r="K20" s="244"/>
      <c r="L20" s="244"/>
    </row>
    <row r="21" spans="1:12" ht="13.5" thickBot="1" x14ac:dyDescent="0.35">
      <c r="B21" s="268">
        <v>4</v>
      </c>
      <c r="C21" s="294" t="s">
        <v>77</v>
      </c>
      <c r="D21" s="295">
        <v>1</v>
      </c>
      <c r="E21" s="296" t="s">
        <v>51</v>
      </c>
      <c r="F21" s="297">
        <v>4000</v>
      </c>
      <c r="G21" s="62">
        <f>F21*D21</f>
        <v>4000</v>
      </c>
      <c r="I21" s="244"/>
      <c r="J21" s="244"/>
      <c r="K21" s="244"/>
      <c r="L21" s="244"/>
    </row>
    <row r="22" spans="1:12" x14ac:dyDescent="0.3">
      <c r="G22" s="144"/>
      <c r="J22" s="244"/>
      <c r="K22" s="244"/>
      <c r="L22" s="244"/>
    </row>
    <row r="23" spans="1:12" x14ac:dyDescent="0.3">
      <c r="G23" s="60">
        <f>SUM(G17:G21)</f>
        <v>22300</v>
      </c>
      <c r="J23" s="244"/>
      <c r="K23" s="244"/>
      <c r="L23" s="244"/>
    </row>
    <row r="24" spans="1:12" ht="12.65" customHeight="1" thickBot="1" x14ac:dyDescent="0.35">
      <c r="B24" s="298"/>
      <c r="C24" s="298"/>
      <c r="D24" s="298"/>
      <c r="E24" s="298"/>
      <c r="F24" s="298"/>
      <c r="G24" s="298"/>
      <c r="J24" s="244"/>
      <c r="K24" s="244"/>
      <c r="L24" s="244"/>
    </row>
    <row r="25" spans="1:12" ht="11.15" customHeight="1" x14ac:dyDescent="0.3">
      <c r="B25" s="302" t="s">
        <v>233</v>
      </c>
      <c r="C25" s="145"/>
      <c r="D25" s="303"/>
      <c r="E25" s="48"/>
      <c r="F25" s="48"/>
      <c r="G25" s="48"/>
      <c r="J25" s="244"/>
      <c r="K25" s="244"/>
      <c r="L25" s="244"/>
    </row>
    <row r="26" spans="1:12" x14ac:dyDescent="0.3">
      <c r="A26" s="95"/>
      <c r="B26" s="304" t="s">
        <v>234</v>
      </c>
      <c r="C26" s="290">
        <v>12</v>
      </c>
      <c r="D26" s="305" t="s">
        <v>235</v>
      </c>
      <c r="F26" s="244"/>
      <c r="G26" s="244"/>
      <c r="H26" s="244"/>
      <c r="I26" s="244"/>
    </row>
    <row r="27" spans="1:12" ht="29.5" customHeight="1" thickBot="1" x14ac:dyDescent="0.35">
      <c r="A27" s="95"/>
      <c r="B27" s="306" t="s">
        <v>236</v>
      </c>
      <c r="C27" s="297">
        <v>200</v>
      </c>
      <c r="D27" s="300" t="s">
        <v>237</v>
      </c>
      <c r="E27" s="77"/>
      <c r="F27" s="532" t="s">
        <v>238</v>
      </c>
      <c r="G27" s="532"/>
      <c r="H27" s="532"/>
      <c r="I27" s="244"/>
    </row>
    <row r="28" spans="1:12" x14ac:dyDescent="0.3">
      <c r="J28" s="244"/>
      <c r="K28" s="244"/>
      <c r="L28" s="244"/>
    </row>
    <row r="29" spans="1:12" x14ac:dyDescent="0.3">
      <c r="B29" s="8" t="s">
        <v>202</v>
      </c>
      <c r="J29" s="244"/>
      <c r="K29" s="244"/>
      <c r="L29" s="244"/>
    </row>
    <row r="30" spans="1:12" ht="29.5" customHeight="1" x14ac:dyDescent="0.3">
      <c r="B30" s="533" t="s">
        <v>241</v>
      </c>
      <c r="C30" s="533"/>
      <c r="D30" s="533"/>
      <c r="E30" s="533"/>
      <c r="F30" s="533"/>
      <c r="G30" s="533"/>
      <c r="H30" s="533"/>
      <c r="I30" s="34"/>
      <c r="J30" s="244"/>
      <c r="K30" s="244"/>
      <c r="L30" s="244"/>
    </row>
    <row r="31" spans="1:12" x14ac:dyDescent="0.3">
      <c r="B31" s="285" t="s">
        <v>232</v>
      </c>
      <c r="C31" s="285"/>
      <c r="D31" s="285"/>
      <c r="E31" s="285"/>
      <c r="F31" s="285"/>
      <c r="G31" s="285"/>
      <c r="H31" s="34"/>
      <c r="I31" s="34"/>
    </row>
    <row r="32" spans="1:12" x14ac:dyDescent="0.3">
      <c r="B32" s="285" t="s">
        <v>239</v>
      </c>
      <c r="C32" s="285"/>
      <c r="D32" s="285"/>
      <c r="E32" s="285"/>
      <c r="F32" s="285"/>
      <c r="G32" s="285"/>
      <c r="H32" s="34"/>
      <c r="I32" s="34"/>
    </row>
    <row r="33" spans="1:16" x14ac:dyDescent="0.3">
      <c r="B33" s="285" t="s">
        <v>240</v>
      </c>
    </row>
    <row r="34" spans="1:16" x14ac:dyDescent="0.3">
      <c r="B34" s="315" t="s">
        <v>250</v>
      </c>
      <c r="C34" s="315"/>
      <c r="D34" s="315"/>
      <c r="E34" s="315"/>
      <c r="F34" s="315"/>
      <c r="G34" s="315"/>
      <c r="J34" s="59"/>
      <c r="K34" s="59"/>
      <c r="L34" s="59"/>
      <c r="M34" s="59"/>
      <c r="N34" s="59"/>
      <c r="O34" s="59"/>
      <c r="P34" s="59"/>
    </row>
    <row r="35" spans="1:16" x14ac:dyDescent="0.3">
      <c r="B35" s="315"/>
      <c r="C35" s="315"/>
      <c r="D35" s="315"/>
      <c r="E35" s="315"/>
      <c r="F35" s="315"/>
      <c r="G35" s="315"/>
      <c r="J35" s="59"/>
      <c r="K35" s="59"/>
      <c r="L35" s="59"/>
      <c r="M35" s="59"/>
      <c r="N35" s="59"/>
      <c r="O35" s="59"/>
      <c r="P35" s="59"/>
    </row>
    <row r="36" spans="1:16" x14ac:dyDescent="0.3">
      <c r="J36" s="59"/>
      <c r="K36" s="59"/>
      <c r="L36" s="59"/>
      <c r="M36" s="59"/>
      <c r="N36" s="59"/>
      <c r="O36" s="59"/>
      <c r="P36" s="59"/>
    </row>
    <row r="37" spans="1:16" x14ac:dyDescent="0.3">
      <c r="A37" s="133"/>
      <c r="B37" s="412" t="s">
        <v>35</v>
      </c>
      <c r="C37" s="412"/>
      <c r="D37" s="412"/>
      <c r="E37" s="412"/>
      <c r="F37" s="412"/>
      <c r="G37" s="412"/>
      <c r="H37" s="133"/>
      <c r="I37" s="133"/>
    </row>
    <row r="38" spans="1:16" x14ac:dyDescent="0.3">
      <c r="A38" s="133"/>
      <c r="B38" s="412" t="s">
        <v>36</v>
      </c>
      <c r="C38" s="412"/>
      <c r="D38" s="412"/>
      <c r="E38" s="412"/>
      <c r="F38" s="412"/>
      <c r="G38" s="412"/>
      <c r="H38" s="133"/>
      <c r="I38" s="244"/>
    </row>
    <row r="39" spans="1:16" x14ac:dyDescent="0.3">
      <c r="A39" s="133"/>
      <c r="B39" s="412" t="s">
        <v>37</v>
      </c>
      <c r="C39" s="412"/>
      <c r="D39" s="412"/>
      <c r="E39" s="412"/>
      <c r="F39" s="412"/>
      <c r="G39" s="412"/>
      <c r="H39" s="133"/>
      <c r="I39" s="244"/>
    </row>
    <row r="40" spans="1:16" x14ac:dyDescent="0.3">
      <c r="A40" s="133"/>
      <c r="B40" s="412" t="s">
        <v>19</v>
      </c>
      <c r="C40" s="412"/>
      <c r="D40" s="412"/>
      <c r="E40" s="412"/>
      <c r="F40" s="412"/>
      <c r="G40" s="412"/>
      <c r="H40" s="133"/>
      <c r="I40" s="244"/>
    </row>
    <row r="41" spans="1:16" x14ac:dyDescent="0.3">
      <c r="A41" s="133"/>
      <c r="B41" s="412" t="s">
        <v>38</v>
      </c>
      <c r="C41" s="412"/>
      <c r="D41" s="412"/>
      <c r="E41" s="412"/>
      <c r="F41" s="412"/>
      <c r="G41" s="412"/>
      <c r="H41" s="133"/>
      <c r="I41" s="244"/>
    </row>
    <row r="42" spans="1:16" x14ac:dyDescent="0.3">
      <c r="A42" s="133"/>
      <c r="B42" s="281"/>
      <c r="C42" s="281"/>
      <c r="D42" s="281"/>
      <c r="E42" s="281"/>
      <c r="F42" s="281"/>
      <c r="G42" s="281"/>
      <c r="H42" s="133"/>
      <c r="I42" s="244"/>
    </row>
    <row r="43" spans="1:16" ht="13" customHeight="1" x14ac:dyDescent="0.3">
      <c r="A43" s="133"/>
      <c r="B43" s="413" t="s">
        <v>125</v>
      </c>
      <c r="C43" s="413"/>
      <c r="D43" s="526"/>
      <c r="E43" s="527"/>
      <c r="F43" s="527"/>
      <c r="G43" s="527"/>
      <c r="H43" s="527"/>
      <c r="I43" s="244"/>
    </row>
    <row r="44" spans="1:16" ht="13" customHeight="1" x14ac:dyDescent="0.3">
      <c r="B44" s="415" t="s">
        <v>80</v>
      </c>
      <c r="C44" s="415"/>
      <c r="D44" s="526"/>
      <c r="E44" s="527"/>
      <c r="F44" s="527"/>
      <c r="G44" s="527"/>
      <c r="H44" s="527"/>
      <c r="I44" s="244"/>
    </row>
    <row r="45" spans="1:16" ht="13" customHeight="1" thickBot="1" x14ac:dyDescent="0.35">
      <c r="I45" s="244"/>
    </row>
    <row r="46" spans="1:16" ht="13" customHeight="1" thickBot="1" x14ac:dyDescent="0.35">
      <c r="B46" s="385" t="s">
        <v>227</v>
      </c>
      <c r="C46" s="386"/>
      <c r="D46" s="386"/>
      <c r="E46" s="386"/>
      <c r="F46" s="386"/>
      <c r="G46" s="387"/>
      <c r="I46" s="244"/>
    </row>
    <row r="47" spans="1:16" ht="13.5" thickBot="1" x14ac:dyDescent="0.35">
      <c r="B47" s="283"/>
      <c r="C47" s="282"/>
      <c r="D47" s="282"/>
      <c r="E47" s="282"/>
      <c r="F47" s="282"/>
      <c r="G47" s="284"/>
      <c r="I47" s="244"/>
    </row>
    <row r="48" spans="1:16" ht="26" x14ac:dyDescent="0.3">
      <c r="B48" s="196" t="s">
        <v>9</v>
      </c>
      <c r="C48" s="197" t="s">
        <v>10</v>
      </c>
      <c r="D48" s="198" t="s">
        <v>13</v>
      </c>
      <c r="E48" s="198" t="s">
        <v>11</v>
      </c>
      <c r="F48" s="198" t="s">
        <v>174</v>
      </c>
      <c r="G48" s="199" t="s">
        <v>14</v>
      </c>
      <c r="I48" s="244"/>
    </row>
    <row r="49" spans="1:9" ht="24.65" customHeight="1" x14ac:dyDescent="0.3">
      <c r="B49" s="287">
        <v>1</v>
      </c>
      <c r="C49" s="233" t="s">
        <v>229</v>
      </c>
      <c r="D49" s="288"/>
      <c r="E49" s="289" t="s">
        <v>51</v>
      </c>
      <c r="F49" s="290"/>
      <c r="G49" s="286">
        <f>D49*F49</f>
        <v>0</v>
      </c>
      <c r="I49" s="244"/>
    </row>
    <row r="50" spans="1:9" ht="13" customHeight="1" x14ac:dyDescent="0.3">
      <c r="B50" s="528">
        <v>2</v>
      </c>
      <c r="C50" s="530" t="s">
        <v>230</v>
      </c>
      <c r="D50" s="288"/>
      <c r="E50" s="289" t="s">
        <v>184</v>
      </c>
      <c r="F50" s="290"/>
      <c r="G50" s="286">
        <f>F50*D50</f>
        <v>0</v>
      </c>
      <c r="I50" s="244"/>
    </row>
    <row r="51" spans="1:9" x14ac:dyDescent="0.3">
      <c r="B51" s="529"/>
      <c r="C51" s="531"/>
      <c r="D51" s="288"/>
      <c r="E51" s="289" t="s">
        <v>231</v>
      </c>
      <c r="F51" s="290"/>
      <c r="G51" s="61">
        <f>F51*D51</f>
        <v>0</v>
      </c>
      <c r="I51" s="244"/>
    </row>
    <row r="52" spans="1:9" ht="26.15" customHeight="1" x14ac:dyDescent="0.3">
      <c r="B52" s="291">
        <v>3</v>
      </c>
      <c r="C52" s="301" t="s">
        <v>236</v>
      </c>
      <c r="D52" s="299"/>
      <c r="E52" s="292" t="s">
        <v>16</v>
      </c>
      <c r="F52" s="293"/>
      <c r="G52" s="61">
        <f>F52*D52</f>
        <v>0</v>
      </c>
      <c r="I52" s="244"/>
    </row>
    <row r="53" spans="1:9" ht="22.5" customHeight="1" thickBot="1" x14ac:dyDescent="0.35">
      <c r="B53" s="268">
        <v>4</v>
      </c>
      <c r="C53" s="294" t="s">
        <v>77</v>
      </c>
      <c r="D53" s="295"/>
      <c r="E53" s="296" t="s">
        <v>51</v>
      </c>
      <c r="F53" s="297"/>
      <c r="G53" s="62">
        <f>F53*D53</f>
        <v>0</v>
      </c>
      <c r="I53" s="244"/>
    </row>
    <row r="54" spans="1:9" x14ac:dyDescent="0.3">
      <c r="G54" s="144"/>
    </row>
    <row r="55" spans="1:9" x14ac:dyDescent="0.3">
      <c r="G55" s="60">
        <f>SUM(G49:G53)</f>
        <v>0</v>
      </c>
    </row>
    <row r="56" spans="1:9" ht="13.5" thickBot="1" x14ac:dyDescent="0.35">
      <c r="B56" s="298"/>
      <c r="C56" s="298"/>
      <c r="D56" s="298"/>
      <c r="E56" s="298"/>
      <c r="F56" s="298"/>
      <c r="G56" s="298"/>
    </row>
    <row r="57" spans="1:9" x14ac:dyDescent="0.3">
      <c r="B57" s="302" t="s">
        <v>233</v>
      </c>
      <c r="C57" s="145"/>
      <c r="D57" s="303"/>
      <c r="E57" s="48"/>
      <c r="F57" s="48"/>
      <c r="G57" s="48"/>
    </row>
    <row r="58" spans="1:9" x14ac:dyDescent="0.3">
      <c r="A58" s="95"/>
      <c r="B58" s="304" t="s">
        <v>234</v>
      </c>
      <c r="C58" s="307"/>
      <c r="D58" s="305" t="s">
        <v>235</v>
      </c>
      <c r="F58" s="244"/>
      <c r="G58" s="244"/>
      <c r="H58" s="244"/>
    </row>
    <row r="59" spans="1:9" ht="28.5" customHeight="1" thickBot="1" x14ac:dyDescent="0.35">
      <c r="A59" s="95"/>
      <c r="B59" s="306" t="s">
        <v>236</v>
      </c>
      <c r="C59" s="308"/>
      <c r="D59" s="300" t="s">
        <v>237</v>
      </c>
      <c r="E59" s="77"/>
      <c r="F59" s="532" t="s">
        <v>238</v>
      </c>
      <c r="G59" s="532"/>
      <c r="H59" s="532"/>
      <c r="I59" s="34"/>
    </row>
    <row r="60" spans="1:9" x14ac:dyDescent="0.3">
      <c r="I60" s="34"/>
    </row>
    <row r="61" spans="1:9" x14ac:dyDescent="0.3">
      <c r="B61" s="8" t="s">
        <v>202</v>
      </c>
      <c r="I61" s="34"/>
    </row>
    <row r="62" spans="1:9" ht="24" customHeight="1" x14ac:dyDescent="0.3">
      <c r="B62" s="533" t="s">
        <v>241</v>
      </c>
      <c r="C62" s="533"/>
      <c r="D62" s="533"/>
      <c r="E62" s="533"/>
      <c r="F62" s="533"/>
      <c r="G62" s="533"/>
      <c r="H62" s="533"/>
      <c r="I62" s="34"/>
    </row>
    <row r="63" spans="1:9" x14ac:dyDescent="0.3">
      <c r="B63" s="285" t="s">
        <v>232</v>
      </c>
      <c r="C63" s="285"/>
      <c r="D63" s="285"/>
      <c r="E63" s="285"/>
      <c r="F63" s="285"/>
      <c r="G63" s="285"/>
      <c r="H63" s="34"/>
    </row>
    <row r="64" spans="1:9" x14ac:dyDescent="0.3">
      <c r="B64" s="285" t="s">
        <v>239</v>
      </c>
      <c r="C64" s="285"/>
      <c r="D64" s="285"/>
      <c r="E64" s="285"/>
      <c r="F64" s="285"/>
      <c r="G64" s="285"/>
      <c r="H64" s="34"/>
      <c r="I64" s="95"/>
    </row>
    <row r="65" spans="2:7" x14ac:dyDescent="0.3">
      <c r="B65" s="285" t="s">
        <v>240</v>
      </c>
    </row>
    <row r="66" spans="2:7" x14ac:dyDescent="0.3">
      <c r="B66" s="315" t="s">
        <v>250</v>
      </c>
      <c r="C66" s="315"/>
      <c r="D66" s="315"/>
      <c r="E66" s="315"/>
      <c r="F66" s="315"/>
      <c r="G66" s="315"/>
    </row>
  </sheetData>
  <mergeCells count="27">
    <mergeCell ref="B39:G39"/>
    <mergeCell ref="B40:G40"/>
    <mergeCell ref="B37:G37"/>
    <mergeCell ref="B38:G38"/>
    <mergeCell ref="B41:G41"/>
    <mergeCell ref="B44:C44"/>
    <mergeCell ref="F59:H59"/>
    <mergeCell ref="B62:H62"/>
    <mergeCell ref="B46:G46"/>
    <mergeCell ref="B50:B51"/>
    <mergeCell ref="C50:C51"/>
    <mergeCell ref="B43:C43"/>
    <mergeCell ref="D43:H44"/>
    <mergeCell ref="B3:G3"/>
    <mergeCell ref="B5:G5"/>
    <mergeCell ref="B6:G6"/>
    <mergeCell ref="B7:G7"/>
    <mergeCell ref="B8:G8"/>
    <mergeCell ref="B9:G9"/>
    <mergeCell ref="B18:B19"/>
    <mergeCell ref="C18:C19"/>
    <mergeCell ref="F27:H27"/>
    <mergeCell ref="B30:H30"/>
    <mergeCell ref="B11:C11"/>
    <mergeCell ref="D11:H12"/>
    <mergeCell ref="B12:C12"/>
    <mergeCell ref="B14:G14"/>
  </mergeCells>
  <printOptions horizontalCentered="1"/>
  <pageMargins left="0.7" right="0.7" top="0.75" bottom="0.75" header="0.3" footer="0.3"/>
  <pageSetup scale="63" orientation="portrait" r:id="rId1"/>
  <rowBreaks count="1" manualBreakCount="1">
    <brk id="3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CD6F2-72A9-4144-BE70-A0C93A29518C}">
  <dimension ref="B1:Q80"/>
  <sheetViews>
    <sheetView zoomScale="70" zoomScaleNormal="70" workbookViewId="0">
      <selection activeCell="E12" sqref="E12"/>
    </sheetView>
  </sheetViews>
  <sheetFormatPr defaultColWidth="9.1796875" defaultRowHeight="13" x14ac:dyDescent="0.3"/>
  <cols>
    <col min="1" max="1" width="3" style="8" customWidth="1"/>
    <col min="2" max="2" width="9.26953125" style="8" bestFit="1" customWidth="1"/>
    <col min="3" max="3" width="18.81640625" style="8" customWidth="1"/>
    <col min="4" max="4" width="19" style="8" customWidth="1"/>
    <col min="5" max="5" width="10.453125" style="8" customWidth="1"/>
    <col min="6" max="6" width="9.7265625" style="8" bestFit="1" customWidth="1"/>
    <col min="7" max="7" width="9.54296875" style="8" customWidth="1"/>
    <col min="8" max="8" width="9.1796875" style="8" customWidth="1"/>
    <col min="9" max="9" width="8.7265625" style="8" customWidth="1"/>
    <col min="10" max="10" width="9.453125" style="8" customWidth="1"/>
    <col min="11" max="11" width="9.7265625" style="8" customWidth="1"/>
    <col min="12" max="12" width="9" style="8" customWidth="1"/>
    <col min="13" max="13" width="9.1796875" style="8" customWidth="1"/>
    <col min="14" max="14" width="9" style="8" customWidth="1"/>
    <col min="15" max="15" width="4.26953125" style="8" customWidth="1"/>
    <col min="16" max="16" width="15" style="8" customWidth="1"/>
    <col min="17" max="17" width="17.26953125" style="8" customWidth="1"/>
    <col min="18" max="18" width="12.54296875" style="8" customWidth="1"/>
    <col min="19" max="21" width="9.1796875" style="8"/>
    <col min="22" max="22" width="23.453125" style="8" customWidth="1"/>
    <col min="23" max="16384" width="9.1796875" style="8"/>
  </cols>
  <sheetData>
    <row r="1" spans="2:17" ht="21" x14ac:dyDescent="0.5">
      <c r="B1" s="104" t="s">
        <v>78</v>
      </c>
    </row>
    <row r="2" spans="2:17" x14ac:dyDescent="0.3">
      <c r="B2" s="537" t="s">
        <v>157</v>
      </c>
      <c r="C2" s="538"/>
      <c r="D2" s="538"/>
      <c r="E2" s="538"/>
      <c r="F2" s="538"/>
      <c r="G2" s="538"/>
      <c r="H2" s="539"/>
      <c r="I2" s="539"/>
      <c r="J2" s="539"/>
      <c r="K2" s="539"/>
    </row>
    <row r="3" spans="2:17" x14ac:dyDescent="0.3">
      <c r="B3" s="539"/>
      <c r="C3" s="539"/>
      <c r="D3" s="539"/>
      <c r="E3" s="539"/>
      <c r="F3" s="539"/>
      <c r="G3" s="539"/>
      <c r="H3" s="539"/>
      <c r="I3" s="539"/>
      <c r="J3" s="539"/>
      <c r="K3" s="539"/>
    </row>
    <row r="4" spans="2:17" x14ac:dyDescent="0.3">
      <c r="B4" s="539"/>
      <c r="C4" s="539"/>
      <c r="D4" s="539"/>
      <c r="E4" s="539"/>
      <c r="F4" s="539"/>
      <c r="G4" s="539"/>
      <c r="H4" s="539"/>
      <c r="I4" s="539"/>
      <c r="J4" s="539"/>
      <c r="K4" s="539"/>
      <c r="L4" s="534" t="s">
        <v>96</v>
      </c>
      <c r="M4" s="535"/>
      <c r="N4" s="535"/>
      <c r="O4" s="536"/>
      <c r="P4" s="536"/>
      <c r="Q4" s="536"/>
    </row>
    <row r="5" spans="2:17" ht="78" customHeight="1" x14ac:dyDescent="0.3">
      <c r="B5" s="539"/>
      <c r="C5" s="539"/>
      <c r="D5" s="539"/>
      <c r="E5" s="539"/>
      <c r="F5" s="539"/>
      <c r="G5" s="539"/>
      <c r="H5" s="539"/>
      <c r="I5" s="539"/>
      <c r="J5" s="539"/>
      <c r="K5" s="539"/>
      <c r="L5" s="535"/>
      <c r="M5" s="535"/>
      <c r="N5" s="535"/>
      <c r="O5" s="536"/>
      <c r="P5" s="536"/>
      <c r="Q5" s="536"/>
    </row>
    <row r="6" spans="2:17" ht="21" customHeight="1" x14ac:dyDescent="0.35">
      <c r="B6" s="412" t="s">
        <v>35</v>
      </c>
      <c r="C6" s="412"/>
      <c r="D6" s="412"/>
      <c r="E6" s="412"/>
      <c r="F6" s="412"/>
      <c r="G6" s="412"/>
      <c r="H6" s="412"/>
      <c r="I6" s="412"/>
      <c r="J6" s="412"/>
      <c r="K6" s="412"/>
      <c r="L6" s="412"/>
      <c r="M6" s="412"/>
      <c r="N6" s="412"/>
      <c r="O6" s="412"/>
      <c r="P6" s="412"/>
      <c r="Q6" s="539"/>
    </row>
    <row r="7" spans="2:17" ht="14.5" x14ac:dyDescent="0.35">
      <c r="B7" s="412" t="s">
        <v>36</v>
      </c>
      <c r="C7" s="412"/>
      <c r="D7" s="412"/>
      <c r="E7" s="412"/>
      <c r="F7" s="412"/>
      <c r="G7" s="412"/>
      <c r="H7" s="412"/>
      <c r="I7" s="412"/>
      <c r="J7" s="412"/>
      <c r="K7" s="412"/>
      <c r="L7" s="412"/>
      <c r="M7" s="412"/>
      <c r="N7" s="412"/>
      <c r="O7" s="412"/>
      <c r="P7" s="412"/>
      <c r="Q7" s="539"/>
    </row>
    <row r="8" spans="2:17" ht="14.5" x14ac:dyDescent="0.35">
      <c r="B8" s="412" t="s">
        <v>37</v>
      </c>
      <c r="C8" s="412"/>
      <c r="D8" s="412"/>
      <c r="E8" s="412"/>
      <c r="F8" s="412"/>
      <c r="G8" s="412"/>
      <c r="H8" s="412"/>
      <c r="I8" s="412"/>
      <c r="J8" s="412"/>
      <c r="K8" s="412"/>
      <c r="L8" s="412"/>
      <c r="M8" s="412"/>
      <c r="N8" s="412"/>
      <c r="O8" s="412"/>
      <c r="P8" s="412"/>
      <c r="Q8" s="539"/>
    </row>
    <row r="9" spans="2:17" ht="14.5" x14ac:dyDescent="0.35">
      <c r="B9" s="412" t="s">
        <v>19</v>
      </c>
      <c r="C9" s="412"/>
      <c r="D9" s="412"/>
      <c r="E9" s="412"/>
      <c r="F9" s="412"/>
      <c r="G9" s="412"/>
      <c r="H9" s="412"/>
      <c r="I9" s="412"/>
      <c r="J9" s="412"/>
      <c r="K9" s="412"/>
      <c r="L9" s="412"/>
      <c r="M9" s="412"/>
      <c r="N9" s="412"/>
      <c r="O9" s="412"/>
      <c r="P9" s="412"/>
      <c r="Q9" s="539"/>
    </row>
    <row r="10" spans="2:17" ht="14.5" x14ac:dyDescent="0.35">
      <c r="B10" s="412" t="s">
        <v>38</v>
      </c>
      <c r="C10" s="412"/>
      <c r="D10" s="412"/>
      <c r="E10" s="412"/>
      <c r="F10" s="412"/>
      <c r="G10" s="412"/>
      <c r="H10" s="412"/>
      <c r="I10" s="412"/>
      <c r="J10" s="412"/>
      <c r="K10" s="412"/>
      <c r="L10" s="412"/>
      <c r="M10" s="412"/>
      <c r="N10" s="412"/>
      <c r="O10" s="412"/>
      <c r="P10" s="412"/>
      <c r="Q10" s="539"/>
    </row>
    <row r="14" spans="2:17" ht="13.5" thickBot="1" x14ac:dyDescent="0.35"/>
    <row r="15" spans="2:17" ht="18.75" customHeight="1" thickBot="1" x14ac:dyDescent="0.4">
      <c r="B15" s="461" t="s">
        <v>30</v>
      </c>
      <c r="C15" s="462"/>
      <c r="D15" s="462"/>
      <c r="E15" s="462"/>
      <c r="F15" s="462"/>
      <c r="G15" s="462"/>
      <c r="H15" s="462"/>
      <c r="I15" s="462"/>
      <c r="J15" s="462"/>
      <c r="K15" s="462"/>
      <c r="L15" s="462"/>
      <c r="M15" s="462"/>
      <c r="N15" s="462"/>
      <c r="O15" s="462"/>
      <c r="P15" s="462"/>
      <c r="Q15" s="564"/>
    </row>
    <row r="16" spans="2:17" ht="13.5" thickBot="1" x14ac:dyDescent="0.35">
      <c r="B16" s="225"/>
      <c r="C16" s="220"/>
      <c r="D16" s="220"/>
      <c r="E16" s="221"/>
      <c r="F16" s="222"/>
      <c r="G16" s="222"/>
      <c r="H16" s="221"/>
      <c r="I16" s="221"/>
      <c r="J16" s="221"/>
      <c r="K16" s="221"/>
      <c r="L16" s="221"/>
      <c r="M16" s="221"/>
      <c r="N16" s="221"/>
      <c r="O16" s="223"/>
      <c r="P16" s="224"/>
      <c r="Q16" s="230"/>
    </row>
    <row r="17" spans="2:17" s="232" customFormat="1" ht="42" customHeight="1" x14ac:dyDescent="0.3">
      <c r="B17" s="555" t="s">
        <v>24</v>
      </c>
      <c r="C17" s="556"/>
      <c r="D17" s="210" t="s">
        <v>33</v>
      </c>
      <c r="E17" s="231" t="s">
        <v>158</v>
      </c>
      <c r="F17" s="231" t="s">
        <v>159</v>
      </c>
      <c r="G17" s="231" t="s">
        <v>53</v>
      </c>
      <c r="H17" s="231" t="s">
        <v>53</v>
      </c>
      <c r="I17" s="231" t="s">
        <v>53</v>
      </c>
      <c r="J17" s="231" t="s">
        <v>53</v>
      </c>
      <c r="K17" s="231" t="s">
        <v>53</v>
      </c>
      <c r="L17" s="231" t="s">
        <v>53</v>
      </c>
      <c r="M17" s="231" t="s">
        <v>53</v>
      </c>
      <c r="N17" s="231" t="s">
        <v>53</v>
      </c>
      <c r="O17" s="559" t="s">
        <v>31</v>
      </c>
      <c r="P17" s="464"/>
      <c r="Q17" s="464" t="s">
        <v>123</v>
      </c>
    </row>
    <row r="18" spans="2:17" ht="15.75" customHeight="1" x14ac:dyDescent="0.3">
      <c r="B18" s="557"/>
      <c r="C18" s="558"/>
      <c r="D18" s="103" t="s">
        <v>32</v>
      </c>
      <c r="E18" s="207">
        <v>70</v>
      </c>
      <c r="F18" s="207">
        <v>40</v>
      </c>
      <c r="G18" s="207">
        <v>0</v>
      </c>
      <c r="H18" s="207">
        <v>0</v>
      </c>
      <c r="I18" s="207">
        <v>0</v>
      </c>
      <c r="J18" s="207">
        <v>0</v>
      </c>
      <c r="K18" s="207">
        <v>0</v>
      </c>
      <c r="L18" s="207">
        <v>0</v>
      </c>
      <c r="M18" s="207">
        <v>0</v>
      </c>
      <c r="N18" s="207">
        <v>0</v>
      </c>
      <c r="O18" s="560"/>
      <c r="P18" s="465"/>
      <c r="Q18" s="465"/>
    </row>
    <row r="19" spans="2:17" ht="15.75" customHeight="1" x14ac:dyDescent="0.3">
      <c r="B19" s="557"/>
      <c r="C19" s="558"/>
      <c r="D19" s="103" t="s">
        <v>5</v>
      </c>
      <c r="E19" s="561">
        <v>2.5</v>
      </c>
      <c r="F19" s="562"/>
      <c r="G19" s="562"/>
      <c r="H19" s="562"/>
      <c r="I19" s="562"/>
      <c r="J19" s="562"/>
      <c r="K19" s="562"/>
      <c r="L19" s="562"/>
      <c r="M19" s="562"/>
      <c r="N19" s="563"/>
      <c r="O19" s="560"/>
      <c r="P19" s="465"/>
      <c r="Q19" s="465"/>
    </row>
    <row r="20" spans="2:17" ht="15.75" customHeight="1" x14ac:dyDescent="0.3">
      <c r="B20" s="102" t="s">
        <v>22</v>
      </c>
      <c r="C20" s="103" t="s">
        <v>3</v>
      </c>
      <c r="D20" s="1" t="s">
        <v>20</v>
      </c>
      <c r="E20" s="38">
        <f t="shared" ref="E20:N20" si="0">E18*$E$19</f>
        <v>175</v>
      </c>
      <c r="F20" s="38">
        <f t="shared" si="0"/>
        <v>100</v>
      </c>
      <c r="G20" s="38">
        <f t="shared" si="0"/>
        <v>0</v>
      </c>
      <c r="H20" s="38">
        <f t="shared" si="0"/>
        <v>0</v>
      </c>
      <c r="I20" s="38">
        <f t="shared" si="0"/>
        <v>0</v>
      </c>
      <c r="J20" s="38">
        <f t="shared" si="0"/>
        <v>0</v>
      </c>
      <c r="K20" s="38">
        <f t="shared" si="0"/>
        <v>0</v>
      </c>
      <c r="L20" s="38">
        <f t="shared" si="0"/>
        <v>0</v>
      </c>
      <c r="M20" s="38">
        <f t="shared" si="0"/>
        <v>0</v>
      </c>
      <c r="N20" s="38">
        <f t="shared" si="0"/>
        <v>0</v>
      </c>
      <c r="O20" s="560"/>
      <c r="P20" s="465"/>
      <c r="Q20" s="465"/>
    </row>
    <row r="21" spans="2:17" ht="18" customHeight="1" x14ac:dyDescent="0.3">
      <c r="B21" s="2">
        <v>1</v>
      </c>
      <c r="C21" s="551" t="s">
        <v>146</v>
      </c>
      <c r="D21" s="551"/>
      <c r="E21" s="217">
        <v>10</v>
      </c>
      <c r="F21" s="217">
        <v>40</v>
      </c>
      <c r="G21" s="217"/>
      <c r="H21" s="217"/>
      <c r="I21" s="217"/>
      <c r="J21" s="217"/>
      <c r="K21" s="217"/>
      <c r="L21" s="217"/>
      <c r="M21" s="217"/>
      <c r="N21" s="217"/>
      <c r="O21" s="549">
        <f t="shared" ref="O21:O30" si="1">$E$20*E21+$F$20*F21+$G$20*G21+$H$20*H21+$I$20*I21+$J$20*J21+$K$20*K21+$L$20*L21+$M$20*M21+$N$20*N21</f>
        <v>5750</v>
      </c>
      <c r="P21" s="550"/>
      <c r="Q21" s="155">
        <f t="shared" ref="Q21:Q30" si="2">SUM(E21:N21)</f>
        <v>50</v>
      </c>
    </row>
    <row r="22" spans="2:17" ht="20.25" customHeight="1" x14ac:dyDescent="0.3">
      <c r="B22" s="2">
        <v>2</v>
      </c>
      <c r="C22" s="551" t="s">
        <v>147</v>
      </c>
      <c r="D22" s="551"/>
      <c r="E22" s="217">
        <v>4</v>
      </c>
      <c r="F22" s="217">
        <v>12</v>
      </c>
      <c r="G22" s="217"/>
      <c r="H22" s="217"/>
      <c r="I22" s="217"/>
      <c r="J22" s="217"/>
      <c r="K22" s="217"/>
      <c r="L22" s="217"/>
      <c r="M22" s="217"/>
      <c r="N22" s="217"/>
      <c r="O22" s="549">
        <f t="shared" si="1"/>
        <v>1900</v>
      </c>
      <c r="P22" s="550"/>
      <c r="Q22" s="155">
        <f t="shared" si="2"/>
        <v>16</v>
      </c>
    </row>
    <row r="23" spans="2:17" ht="20.25" customHeight="1" x14ac:dyDescent="0.3">
      <c r="B23" s="12">
        <v>3</v>
      </c>
      <c r="C23" s="552" t="s">
        <v>148</v>
      </c>
      <c r="D23" s="553"/>
      <c r="E23" s="218"/>
      <c r="F23" s="218">
        <v>10</v>
      </c>
      <c r="G23" s="218"/>
      <c r="H23" s="218"/>
      <c r="I23" s="218"/>
      <c r="J23" s="218"/>
      <c r="K23" s="218"/>
      <c r="L23" s="218"/>
      <c r="M23" s="218"/>
      <c r="N23" s="218"/>
      <c r="O23" s="549">
        <f t="shared" si="1"/>
        <v>1000</v>
      </c>
      <c r="P23" s="550"/>
      <c r="Q23" s="155">
        <f t="shared" si="2"/>
        <v>10</v>
      </c>
    </row>
    <row r="24" spans="2:17" ht="20.25" customHeight="1" x14ac:dyDescent="0.3">
      <c r="B24" s="12">
        <v>4</v>
      </c>
      <c r="C24" s="474" t="s">
        <v>149</v>
      </c>
      <c r="D24" s="489"/>
      <c r="E24" s="218"/>
      <c r="F24" s="218">
        <v>8</v>
      </c>
      <c r="G24" s="218"/>
      <c r="H24" s="218"/>
      <c r="I24" s="218"/>
      <c r="J24" s="218"/>
      <c r="K24" s="218"/>
      <c r="L24" s="218"/>
      <c r="M24" s="218"/>
      <c r="N24" s="218"/>
      <c r="O24" s="549">
        <f t="shared" si="1"/>
        <v>800</v>
      </c>
      <c r="P24" s="550"/>
      <c r="Q24" s="155">
        <f t="shared" si="2"/>
        <v>8</v>
      </c>
    </row>
    <row r="25" spans="2:17" ht="20.25" customHeight="1" x14ac:dyDescent="0.3">
      <c r="B25" s="12">
        <v>5</v>
      </c>
      <c r="C25" s="474"/>
      <c r="D25" s="489"/>
      <c r="E25" s="218"/>
      <c r="F25" s="218"/>
      <c r="G25" s="218"/>
      <c r="H25" s="218"/>
      <c r="I25" s="218"/>
      <c r="J25" s="218"/>
      <c r="K25" s="218"/>
      <c r="L25" s="218"/>
      <c r="M25" s="218"/>
      <c r="N25" s="218"/>
      <c r="O25" s="549">
        <f t="shared" si="1"/>
        <v>0</v>
      </c>
      <c r="P25" s="550"/>
      <c r="Q25" s="155">
        <f t="shared" si="2"/>
        <v>0</v>
      </c>
    </row>
    <row r="26" spans="2:17" ht="29.5" customHeight="1" x14ac:dyDescent="0.3">
      <c r="B26" s="12">
        <v>6</v>
      </c>
      <c r="C26" s="474"/>
      <c r="D26" s="489"/>
      <c r="E26" s="218"/>
      <c r="F26" s="218"/>
      <c r="G26" s="218"/>
      <c r="H26" s="218"/>
      <c r="I26" s="218"/>
      <c r="J26" s="218"/>
      <c r="K26" s="218"/>
      <c r="L26" s="218"/>
      <c r="M26" s="218"/>
      <c r="N26" s="218"/>
      <c r="O26" s="549">
        <f t="shared" si="1"/>
        <v>0</v>
      </c>
      <c r="P26" s="550"/>
      <c r="Q26" s="155">
        <f t="shared" si="2"/>
        <v>0</v>
      </c>
    </row>
    <row r="27" spans="2:17" ht="20.25" customHeight="1" x14ac:dyDescent="0.3">
      <c r="B27" s="12">
        <v>7</v>
      </c>
      <c r="C27" s="474"/>
      <c r="D27" s="489"/>
      <c r="E27" s="218"/>
      <c r="F27" s="218"/>
      <c r="G27" s="218"/>
      <c r="H27" s="218"/>
      <c r="I27" s="218"/>
      <c r="J27" s="218"/>
      <c r="K27" s="218"/>
      <c r="L27" s="218"/>
      <c r="M27" s="218"/>
      <c r="N27" s="218"/>
      <c r="O27" s="549">
        <f t="shared" si="1"/>
        <v>0</v>
      </c>
      <c r="P27" s="550"/>
      <c r="Q27" s="155">
        <f t="shared" si="2"/>
        <v>0</v>
      </c>
    </row>
    <row r="28" spans="2:17" ht="20.25" customHeight="1" x14ac:dyDescent="0.3">
      <c r="B28" s="12">
        <v>8</v>
      </c>
      <c r="C28" s="474"/>
      <c r="D28" s="489"/>
      <c r="E28" s="218"/>
      <c r="F28" s="218"/>
      <c r="G28" s="218"/>
      <c r="H28" s="218"/>
      <c r="I28" s="218"/>
      <c r="J28" s="218"/>
      <c r="K28" s="218"/>
      <c r="L28" s="218"/>
      <c r="M28" s="218"/>
      <c r="N28" s="218"/>
      <c r="O28" s="549">
        <f t="shared" si="1"/>
        <v>0</v>
      </c>
      <c r="P28" s="550"/>
      <c r="Q28" s="155">
        <f t="shared" si="2"/>
        <v>0</v>
      </c>
    </row>
    <row r="29" spans="2:17" ht="20.25" customHeight="1" x14ac:dyDescent="0.3">
      <c r="B29" s="12">
        <v>9</v>
      </c>
      <c r="C29" s="474"/>
      <c r="D29" s="489"/>
      <c r="E29" s="218"/>
      <c r="F29" s="218"/>
      <c r="G29" s="218"/>
      <c r="H29" s="218"/>
      <c r="I29" s="218"/>
      <c r="J29" s="218"/>
      <c r="K29" s="218"/>
      <c r="L29" s="218"/>
      <c r="M29" s="218"/>
      <c r="N29" s="218"/>
      <c r="O29" s="549">
        <f t="shared" si="1"/>
        <v>0</v>
      </c>
      <c r="P29" s="550"/>
      <c r="Q29" s="155">
        <f t="shared" si="2"/>
        <v>0</v>
      </c>
    </row>
    <row r="30" spans="2:17" ht="20.25" customHeight="1" thickBot="1" x14ac:dyDescent="0.35">
      <c r="B30" s="3">
        <v>10</v>
      </c>
      <c r="C30" s="554"/>
      <c r="D30" s="554"/>
      <c r="E30" s="219"/>
      <c r="F30" s="219"/>
      <c r="G30" s="219"/>
      <c r="H30" s="219"/>
      <c r="I30" s="219"/>
      <c r="J30" s="219"/>
      <c r="K30" s="219"/>
      <c r="L30" s="219"/>
      <c r="M30" s="219"/>
      <c r="N30" s="219"/>
      <c r="O30" s="549">
        <f t="shared" si="1"/>
        <v>0</v>
      </c>
      <c r="P30" s="550"/>
      <c r="Q30" s="155">
        <f t="shared" si="2"/>
        <v>0</v>
      </c>
    </row>
    <row r="31" spans="2:17" ht="13.5" thickBot="1" x14ac:dyDescent="0.35">
      <c r="B31" s="540"/>
      <c r="C31" s="541"/>
      <c r="D31" s="541"/>
      <c r="E31" s="541"/>
      <c r="F31" s="541"/>
      <c r="G31" s="541"/>
      <c r="H31" s="541"/>
      <c r="I31" s="541"/>
      <c r="J31" s="541"/>
      <c r="K31" s="541"/>
      <c r="L31" s="541"/>
      <c r="M31" s="541"/>
      <c r="N31" s="541"/>
      <c r="O31" s="541"/>
      <c r="P31" s="542"/>
      <c r="Q31" s="227"/>
    </row>
    <row r="32" spans="2:17" ht="13.5" thickBot="1" x14ac:dyDescent="0.35">
      <c r="B32" s="543" t="s">
        <v>23</v>
      </c>
      <c r="C32" s="544"/>
      <c r="D32" s="544"/>
      <c r="E32" s="100">
        <f>SUM(E21:E30)</f>
        <v>14</v>
      </c>
      <c r="F32" s="100">
        <f t="shared" ref="F32:N32" si="3">SUM(F21:F30)</f>
        <v>70</v>
      </c>
      <c r="G32" s="100">
        <f t="shared" si="3"/>
        <v>0</v>
      </c>
      <c r="H32" s="100">
        <f t="shared" si="3"/>
        <v>0</v>
      </c>
      <c r="I32" s="100">
        <f t="shared" si="3"/>
        <v>0</v>
      </c>
      <c r="J32" s="100">
        <f t="shared" si="3"/>
        <v>0</v>
      </c>
      <c r="K32" s="100">
        <f t="shared" si="3"/>
        <v>0</v>
      </c>
      <c r="L32" s="100">
        <f t="shared" si="3"/>
        <v>0</v>
      </c>
      <c r="M32" s="100">
        <f t="shared" si="3"/>
        <v>0</v>
      </c>
      <c r="N32" s="100">
        <f t="shared" si="3"/>
        <v>0</v>
      </c>
      <c r="O32" s="545"/>
      <c r="P32" s="546"/>
      <c r="Q32" s="154">
        <f>SUM(Q21:Q32)</f>
        <v>14</v>
      </c>
    </row>
    <row r="33" spans="2:17" x14ac:dyDescent="0.3">
      <c r="B33" s="5"/>
      <c r="C33" s="5"/>
      <c r="D33" s="5"/>
      <c r="E33" s="6"/>
      <c r="F33" s="6"/>
      <c r="G33" s="6"/>
      <c r="H33" s="6"/>
      <c r="I33" s="6"/>
      <c r="J33" s="6"/>
      <c r="K33" s="6"/>
      <c r="L33" s="70"/>
      <c r="M33" s="70"/>
      <c r="N33" s="70"/>
      <c r="O33" s="68"/>
      <c r="P33" s="228"/>
      <c r="Q33" s="209"/>
    </row>
    <row r="34" spans="2:17" x14ac:dyDescent="0.3">
      <c r="Q34" s="48"/>
    </row>
    <row r="38" spans="2:17" x14ac:dyDescent="0.3">
      <c r="B38" s="442" t="s">
        <v>48</v>
      </c>
      <c r="C38" s="442"/>
      <c r="D38" s="442"/>
      <c r="E38" s="442"/>
      <c r="F38" s="442"/>
      <c r="G38" s="442"/>
      <c r="H38" s="442"/>
      <c r="I38" s="442"/>
      <c r="J38" s="442"/>
      <c r="K38" s="42">
        <f>SUM(O21:P30)</f>
        <v>9450</v>
      </c>
      <c r="L38" s="11"/>
      <c r="M38" s="11"/>
      <c r="N38" s="11"/>
      <c r="O38" s="11"/>
      <c r="P38" s="25"/>
    </row>
    <row r="39" spans="2:17" x14ac:dyDescent="0.3">
      <c r="B39" s="14"/>
      <c r="C39" s="14"/>
      <c r="D39" s="14"/>
      <c r="E39" s="14"/>
      <c r="F39" s="14"/>
      <c r="G39" s="14"/>
      <c r="H39" s="14"/>
      <c r="I39" s="14"/>
      <c r="J39" s="14"/>
      <c r="K39" s="14"/>
      <c r="L39" s="14"/>
      <c r="M39" s="14"/>
      <c r="N39" s="14"/>
      <c r="O39" s="14"/>
      <c r="P39" s="14"/>
    </row>
    <row r="41" spans="2:17" x14ac:dyDescent="0.3">
      <c r="B41" s="441" t="s">
        <v>155</v>
      </c>
      <c r="C41" s="441"/>
      <c r="D41" s="441"/>
      <c r="E41" s="441"/>
      <c r="F41" s="441"/>
      <c r="G41" s="441"/>
      <c r="H41" s="441"/>
      <c r="I41" s="441"/>
      <c r="J41" s="441"/>
      <c r="K41" s="441"/>
      <c r="L41" s="441"/>
      <c r="M41" s="441"/>
      <c r="N41" s="441"/>
      <c r="O41" s="441"/>
      <c r="P41" s="441"/>
    </row>
    <row r="45" spans="2:17" ht="14.5" x14ac:dyDescent="0.35">
      <c r="B45" s="412" t="s">
        <v>35</v>
      </c>
      <c r="C45" s="412"/>
      <c r="D45" s="412"/>
      <c r="E45" s="412"/>
      <c r="F45" s="412"/>
      <c r="G45" s="412"/>
      <c r="H45" s="412"/>
      <c r="I45" s="412"/>
      <c r="J45" s="412"/>
      <c r="K45" s="412"/>
      <c r="L45" s="412"/>
      <c r="M45" s="412"/>
      <c r="N45" s="412"/>
      <c r="O45" s="412"/>
      <c r="P45" s="412"/>
      <c r="Q45" s="539"/>
    </row>
    <row r="46" spans="2:17" ht="14.5" x14ac:dyDescent="0.35">
      <c r="B46" s="412" t="s">
        <v>36</v>
      </c>
      <c r="C46" s="412"/>
      <c r="D46" s="412"/>
      <c r="E46" s="412"/>
      <c r="F46" s="412"/>
      <c r="G46" s="412"/>
      <c r="H46" s="412"/>
      <c r="I46" s="412"/>
      <c r="J46" s="412"/>
      <c r="K46" s="412"/>
      <c r="L46" s="412"/>
      <c r="M46" s="412"/>
      <c r="N46" s="412"/>
      <c r="O46" s="412"/>
      <c r="P46" s="412"/>
      <c r="Q46" s="539"/>
    </row>
    <row r="47" spans="2:17" ht="14.5" x14ac:dyDescent="0.35">
      <c r="B47" s="412" t="s">
        <v>37</v>
      </c>
      <c r="C47" s="412"/>
      <c r="D47" s="412"/>
      <c r="E47" s="412"/>
      <c r="F47" s="412"/>
      <c r="G47" s="412"/>
      <c r="H47" s="412"/>
      <c r="I47" s="412"/>
      <c r="J47" s="412"/>
      <c r="K47" s="412"/>
      <c r="L47" s="412"/>
      <c r="M47" s="412"/>
      <c r="N47" s="412"/>
      <c r="O47" s="412"/>
      <c r="P47" s="412"/>
      <c r="Q47" s="539"/>
    </row>
    <row r="48" spans="2:17" ht="14.5" x14ac:dyDescent="0.35">
      <c r="B48" s="412" t="s">
        <v>19</v>
      </c>
      <c r="C48" s="412"/>
      <c r="D48" s="412"/>
      <c r="E48" s="412"/>
      <c r="F48" s="412"/>
      <c r="G48" s="412"/>
      <c r="H48" s="412"/>
      <c r="I48" s="412"/>
      <c r="J48" s="412"/>
      <c r="K48" s="412"/>
      <c r="L48" s="412"/>
      <c r="M48" s="412"/>
      <c r="N48" s="412"/>
      <c r="O48" s="412"/>
      <c r="P48" s="412"/>
      <c r="Q48" s="539"/>
    </row>
    <row r="49" spans="2:17" ht="14.5" x14ac:dyDescent="0.35">
      <c r="B49" s="412" t="s">
        <v>38</v>
      </c>
      <c r="C49" s="412"/>
      <c r="D49" s="412"/>
      <c r="E49" s="412"/>
      <c r="F49" s="412"/>
      <c r="G49" s="412"/>
      <c r="H49" s="412"/>
      <c r="I49" s="412"/>
      <c r="J49" s="412"/>
      <c r="K49" s="412"/>
      <c r="L49" s="412"/>
      <c r="M49" s="412"/>
      <c r="N49" s="412"/>
      <c r="O49" s="412"/>
      <c r="P49" s="412"/>
      <c r="Q49" s="539"/>
    </row>
    <row r="53" spans="2:17" ht="13.5" thickBot="1" x14ac:dyDescent="0.35"/>
    <row r="54" spans="2:17" ht="15" thickBot="1" x14ac:dyDescent="0.4">
      <c r="B54" s="461" t="s">
        <v>30</v>
      </c>
      <c r="C54" s="462"/>
      <c r="D54" s="462"/>
      <c r="E54" s="462"/>
      <c r="F54" s="462"/>
      <c r="G54" s="462"/>
      <c r="H54" s="462"/>
      <c r="I54" s="462"/>
      <c r="J54" s="462"/>
      <c r="K54" s="462"/>
      <c r="L54" s="462"/>
      <c r="M54" s="462"/>
      <c r="N54" s="462"/>
      <c r="O54" s="462"/>
      <c r="P54" s="462"/>
      <c r="Q54" s="564"/>
    </row>
    <row r="55" spans="2:17" ht="13.5" thickBot="1" x14ac:dyDescent="0.35">
      <c r="B55" s="225"/>
      <c r="C55" s="220"/>
      <c r="D55" s="220"/>
      <c r="E55" s="221"/>
      <c r="F55" s="222"/>
      <c r="G55" s="222"/>
      <c r="H55" s="221"/>
      <c r="I55" s="221"/>
      <c r="J55" s="221"/>
      <c r="K55" s="221"/>
      <c r="L55" s="221"/>
      <c r="M55" s="221"/>
      <c r="N55" s="221"/>
      <c r="O55" s="223"/>
      <c r="P55" s="224"/>
      <c r="Q55" s="230"/>
    </row>
    <row r="56" spans="2:17" x14ac:dyDescent="0.3">
      <c r="B56" s="555" t="s">
        <v>24</v>
      </c>
      <c r="C56" s="556"/>
      <c r="D56" s="101" t="s">
        <v>33</v>
      </c>
      <c r="E56" s="226" t="s">
        <v>53</v>
      </c>
      <c r="F56" s="226" t="s">
        <v>53</v>
      </c>
      <c r="G56" s="226" t="s">
        <v>53</v>
      </c>
      <c r="H56" s="226" t="s">
        <v>53</v>
      </c>
      <c r="I56" s="226" t="s">
        <v>53</v>
      </c>
      <c r="J56" s="226" t="s">
        <v>53</v>
      </c>
      <c r="K56" s="226" t="s">
        <v>53</v>
      </c>
      <c r="L56" s="226" t="s">
        <v>53</v>
      </c>
      <c r="M56" s="226" t="s">
        <v>53</v>
      </c>
      <c r="N56" s="226" t="s">
        <v>53</v>
      </c>
      <c r="O56" s="559" t="s">
        <v>31</v>
      </c>
      <c r="P56" s="464"/>
      <c r="Q56" s="464" t="s">
        <v>123</v>
      </c>
    </row>
    <row r="57" spans="2:17" x14ac:dyDescent="0.3">
      <c r="B57" s="557"/>
      <c r="C57" s="558"/>
      <c r="D57" s="103" t="s">
        <v>32</v>
      </c>
      <c r="E57" s="207">
        <v>0</v>
      </c>
      <c r="F57" s="207">
        <v>0</v>
      </c>
      <c r="G57" s="207">
        <v>0</v>
      </c>
      <c r="H57" s="207">
        <v>0</v>
      </c>
      <c r="I57" s="207">
        <v>0</v>
      </c>
      <c r="J57" s="207">
        <v>0</v>
      </c>
      <c r="K57" s="207">
        <v>0</v>
      </c>
      <c r="L57" s="207">
        <v>0</v>
      </c>
      <c r="M57" s="207">
        <v>0</v>
      </c>
      <c r="N57" s="207">
        <v>0</v>
      </c>
      <c r="O57" s="560"/>
      <c r="P57" s="465"/>
      <c r="Q57" s="465"/>
    </row>
    <row r="58" spans="2:17" x14ac:dyDescent="0.3">
      <c r="B58" s="557"/>
      <c r="C58" s="558"/>
      <c r="D58" s="103" t="s">
        <v>5</v>
      </c>
      <c r="E58" s="561">
        <v>2.5</v>
      </c>
      <c r="F58" s="562"/>
      <c r="G58" s="562"/>
      <c r="H58" s="562"/>
      <c r="I58" s="562"/>
      <c r="J58" s="562"/>
      <c r="K58" s="562"/>
      <c r="L58" s="562"/>
      <c r="M58" s="562"/>
      <c r="N58" s="563"/>
      <c r="O58" s="560"/>
      <c r="P58" s="465"/>
      <c r="Q58" s="465"/>
    </row>
    <row r="59" spans="2:17" x14ac:dyDescent="0.3">
      <c r="B59" s="102" t="s">
        <v>22</v>
      </c>
      <c r="C59" s="103" t="s">
        <v>3</v>
      </c>
      <c r="D59" s="1" t="s">
        <v>20</v>
      </c>
      <c r="E59" s="38">
        <f t="shared" ref="E59:N59" si="4">E57*$E$19</f>
        <v>0</v>
      </c>
      <c r="F59" s="38">
        <f t="shared" si="4"/>
        <v>0</v>
      </c>
      <c r="G59" s="38">
        <f t="shared" si="4"/>
        <v>0</v>
      </c>
      <c r="H59" s="38">
        <f t="shared" si="4"/>
        <v>0</v>
      </c>
      <c r="I59" s="38">
        <f t="shared" si="4"/>
        <v>0</v>
      </c>
      <c r="J59" s="38">
        <f t="shared" si="4"/>
        <v>0</v>
      </c>
      <c r="K59" s="38">
        <f t="shared" si="4"/>
        <v>0</v>
      </c>
      <c r="L59" s="38">
        <f t="shared" si="4"/>
        <v>0</v>
      </c>
      <c r="M59" s="38">
        <f t="shared" si="4"/>
        <v>0</v>
      </c>
      <c r="N59" s="38">
        <f t="shared" si="4"/>
        <v>0</v>
      </c>
      <c r="O59" s="560"/>
      <c r="P59" s="465"/>
      <c r="Q59" s="465"/>
    </row>
    <row r="60" spans="2:17" x14ac:dyDescent="0.3">
      <c r="B60" s="2">
        <v>1</v>
      </c>
      <c r="C60" s="551" t="s">
        <v>146</v>
      </c>
      <c r="D60" s="551"/>
      <c r="E60" s="217"/>
      <c r="F60" s="217"/>
      <c r="G60" s="217"/>
      <c r="H60" s="217"/>
      <c r="I60" s="217"/>
      <c r="J60" s="217"/>
      <c r="K60" s="217"/>
      <c r="L60" s="217"/>
      <c r="M60" s="217"/>
      <c r="N60" s="217"/>
      <c r="O60" s="549">
        <f t="shared" ref="O60:O69" si="5">$E$20*E60+$F$20*F60+$G$20*G60+$H$20*H60+$I$20*I60+$J$20*J60+$K$20*K60+$L$20*L60+$M$20*M60+$N$20*N60</f>
        <v>0</v>
      </c>
      <c r="P60" s="550"/>
      <c r="Q60" s="155">
        <f t="shared" ref="Q60:Q69" si="6">SUM(E60:N60)</f>
        <v>0</v>
      </c>
    </row>
    <row r="61" spans="2:17" x14ac:dyDescent="0.3">
      <c r="B61" s="2">
        <v>2</v>
      </c>
      <c r="C61" s="551" t="s">
        <v>147</v>
      </c>
      <c r="D61" s="551"/>
      <c r="E61" s="217"/>
      <c r="F61" s="217"/>
      <c r="G61" s="217"/>
      <c r="H61" s="217"/>
      <c r="I61" s="217"/>
      <c r="J61" s="217"/>
      <c r="K61" s="217"/>
      <c r="L61" s="217"/>
      <c r="M61" s="217"/>
      <c r="N61" s="217"/>
      <c r="O61" s="549">
        <f t="shared" si="5"/>
        <v>0</v>
      </c>
      <c r="P61" s="550"/>
      <c r="Q61" s="155">
        <f t="shared" si="6"/>
        <v>0</v>
      </c>
    </row>
    <row r="62" spans="2:17" x14ac:dyDescent="0.3">
      <c r="B62" s="12">
        <v>3</v>
      </c>
      <c r="C62" s="552" t="s">
        <v>148</v>
      </c>
      <c r="D62" s="553"/>
      <c r="E62" s="218"/>
      <c r="F62" s="218"/>
      <c r="G62" s="218"/>
      <c r="H62" s="218"/>
      <c r="I62" s="218"/>
      <c r="J62" s="218"/>
      <c r="K62" s="218"/>
      <c r="L62" s="218"/>
      <c r="M62" s="218"/>
      <c r="N62" s="218"/>
      <c r="O62" s="549">
        <f t="shared" si="5"/>
        <v>0</v>
      </c>
      <c r="P62" s="550"/>
      <c r="Q62" s="155">
        <f t="shared" si="6"/>
        <v>0</v>
      </c>
    </row>
    <row r="63" spans="2:17" x14ac:dyDescent="0.3">
      <c r="B63" s="12">
        <v>4</v>
      </c>
      <c r="C63" s="474" t="s">
        <v>149</v>
      </c>
      <c r="D63" s="489"/>
      <c r="E63" s="218"/>
      <c r="F63" s="218"/>
      <c r="G63" s="218"/>
      <c r="H63" s="218"/>
      <c r="I63" s="218"/>
      <c r="J63" s="218"/>
      <c r="K63" s="218"/>
      <c r="L63" s="218"/>
      <c r="M63" s="218"/>
      <c r="N63" s="218"/>
      <c r="O63" s="549">
        <f t="shared" si="5"/>
        <v>0</v>
      </c>
      <c r="P63" s="550"/>
      <c r="Q63" s="155">
        <f t="shared" si="6"/>
        <v>0</v>
      </c>
    </row>
    <row r="64" spans="2:17" x14ac:dyDescent="0.3">
      <c r="B64" s="12">
        <v>5</v>
      </c>
      <c r="C64" s="547"/>
      <c r="D64" s="548"/>
      <c r="E64" s="218"/>
      <c r="F64" s="218"/>
      <c r="G64" s="218"/>
      <c r="H64" s="218"/>
      <c r="I64" s="218"/>
      <c r="J64" s="218"/>
      <c r="K64" s="218"/>
      <c r="L64" s="218"/>
      <c r="M64" s="218"/>
      <c r="N64" s="218"/>
      <c r="O64" s="549">
        <f t="shared" si="5"/>
        <v>0</v>
      </c>
      <c r="P64" s="550"/>
      <c r="Q64" s="155">
        <f t="shared" si="6"/>
        <v>0</v>
      </c>
    </row>
    <row r="65" spans="2:17" x14ac:dyDescent="0.3">
      <c r="B65" s="12">
        <v>6</v>
      </c>
      <c r="C65" s="547"/>
      <c r="D65" s="548"/>
      <c r="E65" s="218"/>
      <c r="F65" s="218"/>
      <c r="G65" s="218"/>
      <c r="H65" s="218"/>
      <c r="I65" s="218"/>
      <c r="J65" s="218"/>
      <c r="K65" s="218"/>
      <c r="L65" s="218"/>
      <c r="M65" s="218"/>
      <c r="N65" s="218"/>
      <c r="O65" s="549">
        <f t="shared" si="5"/>
        <v>0</v>
      </c>
      <c r="P65" s="550"/>
      <c r="Q65" s="155">
        <f t="shared" si="6"/>
        <v>0</v>
      </c>
    </row>
    <row r="66" spans="2:17" x14ac:dyDescent="0.3">
      <c r="B66" s="12">
        <v>7</v>
      </c>
      <c r="C66" s="547"/>
      <c r="D66" s="548"/>
      <c r="E66" s="218"/>
      <c r="F66" s="218"/>
      <c r="G66" s="218"/>
      <c r="H66" s="218"/>
      <c r="I66" s="218"/>
      <c r="J66" s="218"/>
      <c r="K66" s="218"/>
      <c r="L66" s="218"/>
      <c r="M66" s="218"/>
      <c r="N66" s="218"/>
      <c r="O66" s="549">
        <f t="shared" si="5"/>
        <v>0</v>
      </c>
      <c r="P66" s="550"/>
      <c r="Q66" s="155">
        <f t="shared" si="6"/>
        <v>0</v>
      </c>
    </row>
    <row r="67" spans="2:17" x14ac:dyDescent="0.3">
      <c r="B67" s="12">
        <v>8</v>
      </c>
      <c r="C67" s="547"/>
      <c r="D67" s="548"/>
      <c r="E67" s="218"/>
      <c r="F67" s="218"/>
      <c r="G67" s="218"/>
      <c r="H67" s="218"/>
      <c r="I67" s="218"/>
      <c r="J67" s="218"/>
      <c r="K67" s="218"/>
      <c r="L67" s="218"/>
      <c r="M67" s="218"/>
      <c r="N67" s="218"/>
      <c r="O67" s="549">
        <f t="shared" si="5"/>
        <v>0</v>
      </c>
      <c r="P67" s="550"/>
      <c r="Q67" s="155">
        <f t="shared" si="6"/>
        <v>0</v>
      </c>
    </row>
    <row r="68" spans="2:17" x14ac:dyDescent="0.3">
      <c r="B68" s="12">
        <v>9</v>
      </c>
      <c r="C68" s="547"/>
      <c r="D68" s="548"/>
      <c r="E68" s="218"/>
      <c r="F68" s="218"/>
      <c r="G68" s="218"/>
      <c r="H68" s="218"/>
      <c r="I68" s="218"/>
      <c r="J68" s="218"/>
      <c r="K68" s="218"/>
      <c r="L68" s="218"/>
      <c r="M68" s="218"/>
      <c r="N68" s="218"/>
      <c r="O68" s="549">
        <f t="shared" si="5"/>
        <v>0</v>
      </c>
      <c r="P68" s="550"/>
      <c r="Q68" s="155">
        <f t="shared" si="6"/>
        <v>0</v>
      </c>
    </row>
    <row r="69" spans="2:17" ht="13.5" thickBot="1" x14ac:dyDescent="0.35">
      <c r="B69" s="3">
        <v>10</v>
      </c>
      <c r="C69" s="554"/>
      <c r="D69" s="554"/>
      <c r="E69" s="219"/>
      <c r="F69" s="219"/>
      <c r="G69" s="219"/>
      <c r="H69" s="219"/>
      <c r="I69" s="219"/>
      <c r="J69" s="219"/>
      <c r="K69" s="219"/>
      <c r="L69" s="219"/>
      <c r="M69" s="219"/>
      <c r="N69" s="219"/>
      <c r="O69" s="549">
        <f t="shared" si="5"/>
        <v>0</v>
      </c>
      <c r="P69" s="550"/>
      <c r="Q69" s="155">
        <f t="shared" si="6"/>
        <v>0</v>
      </c>
    </row>
    <row r="70" spans="2:17" ht="13.5" thickBot="1" x14ac:dyDescent="0.35">
      <c r="B70" s="540"/>
      <c r="C70" s="541"/>
      <c r="D70" s="541"/>
      <c r="E70" s="541"/>
      <c r="F70" s="541"/>
      <c r="G70" s="541"/>
      <c r="H70" s="541"/>
      <c r="I70" s="541"/>
      <c r="J70" s="541"/>
      <c r="K70" s="541"/>
      <c r="L70" s="541"/>
      <c r="M70" s="541"/>
      <c r="N70" s="541"/>
      <c r="O70" s="541"/>
      <c r="P70" s="542"/>
      <c r="Q70" s="227"/>
    </row>
    <row r="71" spans="2:17" ht="13.5" thickBot="1" x14ac:dyDescent="0.35">
      <c r="B71" s="543" t="s">
        <v>23</v>
      </c>
      <c r="C71" s="544"/>
      <c r="D71" s="544"/>
      <c r="E71" s="100">
        <f>SUM(E60:E69)</f>
        <v>0</v>
      </c>
      <c r="F71" s="100">
        <f t="shared" ref="F71:N71" si="7">SUM(F60:F69)</f>
        <v>0</v>
      </c>
      <c r="G71" s="100">
        <f t="shared" si="7"/>
        <v>0</v>
      </c>
      <c r="H71" s="100">
        <f t="shared" si="7"/>
        <v>0</v>
      </c>
      <c r="I71" s="100">
        <f t="shared" si="7"/>
        <v>0</v>
      </c>
      <c r="J71" s="100">
        <f t="shared" si="7"/>
        <v>0</v>
      </c>
      <c r="K71" s="100">
        <f t="shared" si="7"/>
        <v>0</v>
      </c>
      <c r="L71" s="100">
        <f t="shared" si="7"/>
        <v>0</v>
      </c>
      <c r="M71" s="100">
        <f t="shared" si="7"/>
        <v>0</v>
      </c>
      <c r="N71" s="100">
        <f t="shared" si="7"/>
        <v>0</v>
      </c>
      <c r="O71" s="545"/>
      <c r="P71" s="546"/>
      <c r="Q71" s="154">
        <f>SUM(Q58:Q69)</f>
        <v>0</v>
      </c>
    </row>
    <row r="72" spans="2:17" x14ac:dyDescent="0.3">
      <c r="B72" s="5"/>
      <c r="C72" s="5"/>
      <c r="D72" s="5"/>
      <c r="E72" s="6"/>
      <c r="F72" s="6"/>
      <c r="G72" s="6"/>
      <c r="H72" s="6"/>
      <c r="I72" s="6"/>
      <c r="J72" s="6"/>
      <c r="K72" s="6"/>
      <c r="L72" s="70"/>
      <c r="M72" s="70"/>
      <c r="N72" s="70"/>
      <c r="O72" s="68"/>
      <c r="P72" s="69"/>
      <c r="Q72" s="209"/>
    </row>
    <row r="73" spans="2:17" x14ac:dyDescent="0.3">
      <c r="Q73" s="229"/>
    </row>
    <row r="74" spans="2:17" x14ac:dyDescent="0.3">
      <c r="Q74" s="48"/>
    </row>
    <row r="77" spans="2:17" x14ac:dyDescent="0.3">
      <c r="B77" s="442" t="s">
        <v>48</v>
      </c>
      <c r="C77" s="442"/>
      <c r="D77" s="442"/>
      <c r="E77" s="442"/>
      <c r="F77" s="442"/>
      <c r="G77" s="442"/>
      <c r="H77" s="442"/>
      <c r="I77" s="442"/>
      <c r="J77" s="442"/>
      <c r="K77" s="42">
        <f>SUM(O60:P69)</f>
        <v>0</v>
      </c>
      <c r="L77" s="11"/>
      <c r="M77" s="11"/>
      <c r="N77" s="11"/>
      <c r="O77" s="11"/>
      <c r="P77" s="25"/>
    </row>
    <row r="78" spans="2:17" x14ac:dyDescent="0.3">
      <c r="B78" s="14"/>
      <c r="C78" s="14"/>
      <c r="D78" s="14"/>
      <c r="E78" s="14"/>
      <c r="F78" s="14"/>
      <c r="G78" s="14"/>
      <c r="H78" s="14"/>
      <c r="I78" s="14"/>
      <c r="J78" s="14"/>
      <c r="K78" s="14"/>
      <c r="L78" s="14"/>
      <c r="M78" s="14"/>
      <c r="N78" s="14"/>
      <c r="O78" s="14"/>
      <c r="P78" s="14"/>
    </row>
    <row r="80" spans="2:17" x14ac:dyDescent="0.3">
      <c r="B80" s="441" t="s">
        <v>155</v>
      </c>
      <c r="C80" s="441"/>
      <c r="D80" s="441"/>
      <c r="E80" s="441"/>
      <c r="F80" s="441"/>
      <c r="G80" s="441"/>
      <c r="H80" s="441"/>
      <c r="I80" s="441"/>
      <c r="J80" s="441"/>
      <c r="K80" s="441"/>
      <c r="L80" s="441"/>
      <c r="M80" s="441"/>
      <c r="N80" s="441"/>
      <c r="O80" s="441"/>
      <c r="P80" s="441"/>
    </row>
  </sheetData>
  <mergeCells count="72">
    <mergeCell ref="Q17:Q20"/>
    <mergeCell ref="Q56:Q59"/>
    <mergeCell ref="B54:Q54"/>
    <mergeCell ref="B15:Q15"/>
    <mergeCell ref="B6:Q6"/>
    <mergeCell ref="B7:Q7"/>
    <mergeCell ref="B8:Q8"/>
    <mergeCell ref="B9:Q9"/>
    <mergeCell ref="B10:Q10"/>
    <mergeCell ref="B45:Q45"/>
    <mergeCell ref="B46:Q46"/>
    <mergeCell ref="B47:Q47"/>
    <mergeCell ref="B48:Q48"/>
    <mergeCell ref="B49:Q49"/>
    <mergeCell ref="C22:D22"/>
    <mergeCell ref="O22:P22"/>
    <mergeCell ref="B17:C19"/>
    <mergeCell ref="O17:P20"/>
    <mergeCell ref="E19:N19"/>
    <mergeCell ref="C21:D21"/>
    <mergeCell ref="O21:P21"/>
    <mergeCell ref="C23:D23"/>
    <mergeCell ref="O23:P23"/>
    <mergeCell ref="C24:D24"/>
    <mergeCell ref="O24:P24"/>
    <mergeCell ref="C25:D25"/>
    <mergeCell ref="O25:P25"/>
    <mergeCell ref="C26:D26"/>
    <mergeCell ref="O26:P26"/>
    <mergeCell ref="C27:D27"/>
    <mergeCell ref="O27:P27"/>
    <mergeCell ref="C28:D28"/>
    <mergeCell ref="O28:P28"/>
    <mergeCell ref="C29:D29"/>
    <mergeCell ref="O29:P29"/>
    <mergeCell ref="C30:D30"/>
    <mergeCell ref="O30:P30"/>
    <mergeCell ref="B31:P31"/>
    <mergeCell ref="B32:D32"/>
    <mergeCell ref="O32:P32"/>
    <mergeCell ref="B38:J38"/>
    <mergeCell ref="B41:P41"/>
    <mergeCell ref="O63:P63"/>
    <mergeCell ref="B56:C58"/>
    <mergeCell ref="O56:P59"/>
    <mergeCell ref="E58:N58"/>
    <mergeCell ref="C60:D60"/>
    <mergeCell ref="O60:P60"/>
    <mergeCell ref="B77:J77"/>
    <mergeCell ref="B80:P80"/>
    <mergeCell ref="C67:D67"/>
    <mergeCell ref="O67:P67"/>
    <mergeCell ref="C68:D68"/>
    <mergeCell ref="O68:P68"/>
    <mergeCell ref="C69:D69"/>
    <mergeCell ref="O69:P69"/>
    <mergeCell ref="L4:Q5"/>
    <mergeCell ref="B2:K5"/>
    <mergeCell ref="B70:P70"/>
    <mergeCell ref="B71:D71"/>
    <mergeCell ref="O71:P71"/>
    <mergeCell ref="C64:D64"/>
    <mergeCell ref="O64:P64"/>
    <mergeCell ref="C65:D65"/>
    <mergeCell ref="O65:P65"/>
    <mergeCell ref="C66:D66"/>
    <mergeCell ref="O66:P66"/>
    <mergeCell ref="C61:D61"/>
    <mergeCell ref="O61:P61"/>
    <mergeCell ref="C62:D62"/>
    <mergeCell ref="O62:P62"/>
    <mergeCell ref="C63:D63"/>
  </mergeCells>
  <printOptions horizontalCentered="1"/>
  <pageMargins left="0.7" right="0.7" top="0.75" bottom="0.75" header="0.3" footer="0.3"/>
  <pageSetup scale="50" orientation="portrait" r:id="rId1"/>
  <rowBreaks count="1" manualBreakCount="1">
    <brk id="4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9CEF7-5CB5-4CAB-BD11-AA55E7D0A5A1}">
  <dimension ref="A1:Q76"/>
  <sheetViews>
    <sheetView view="pageBreakPreview" zoomScale="60" zoomScaleNormal="115" workbookViewId="0">
      <selection activeCell="C56" sqref="C56"/>
    </sheetView>
  </sheetViews>
  <sheetFormatPr defaultColWidth="9.1796875" defaultRowHeight="13" x14ac:dyDescent="0.3"/>
  <cols>
    <col min="1" max="1" width="3.453125" style="8" customWidth="1"/>
    <col min="2" max="2" width="15.453125" style="8" bestFit="1" customWidth="1"/>
    <col min="3" max="3" width="41.81640625" style="8" customWidth="1"/>
    <col min="4" max="4" width="9.1796875" style="8"/>
    <col min="5" max="5" width="23.453125" style="8" customWidth="1"/>
    <col min="6" max="6" width="8.453125" style="8" bestFit="1" customWidth="1"/>
    <col min="7" max="7" width="12.26953125" style="8" bestFit="1" customWidth="1"/>
    <col min="8" max="16384" width="9.1796875" style="8"/>
  </cols>
  <sheetData>
    <row r="1" spans="1:17" ht="18.5" x14ac:dyDescent="0.45">
      <c r="B1" s="208" t="s">
        <v>78</v>
      </c>
    </row>
    <row r="2" spans="1:17" x14ac:dyDescent="0.3">
      <c r="B2" s="565" t="s">
        <v>248</v>
      </c>
      <c r="C2" s="538"/>
      <c r="D2" s="538"/>
      <c r="E2" s="538"/>
      <c r="F2" s="538"/>
      <c r="G2" s="538"/>
      <c r="H2" s="539"/>
      <c r="I2" s="539"/>
      <c r="J2" s="539"/>
      <c r="K2" s="539"/>
    </row>
    <row r="3" spans="1:17" ht="13" customHeight="1" x14ac:dyDescent="0.3">
      <c r="B3" s="539"/>
      <c r="C3" s="539"/>
      <c r="D3" s="539"/>
      <c r="E3" s="539"/>
      <c r="F3" s="539"/>
      <c r="G3" s="539"/>
      <c r="H3" s="539"/>
      <c r="I3" s="539"/>
      <c r="J3" s="539"/>
      <c r="K3" s="539"/>
    </row>
    <row r="4" spans="1:17" x14ac:dyDescent="0.3">
      <c r="B4" s="539"/>
      <c r="C4" s="539"/>
      <c r="D4" s="539"/>
      <c r="E4" s="539"/>
      <c r="F4" s="539"/>
      <c r="G4" s="539"/>
      <c r="H4" s="539"/>
      <c r="I4" s="539"/>
      <c r="J4" s="539"/>
      <c r="K4" s="539"/>
      <c r="L4" s="534" t="s">
        <v>96</v>
      </c>
      <c r="M4" s="535"/>
      <c r="N4" s="535"/>
      <c r="O4" s="536"/>
      <c r="P4" s="536"/>
      <c r="Q4" s="536"/>
    </row>
    <row r="5" spans="1:17" ht="78" customHeight="1" x14ac:dyDescent="0.3">
      <c r="B5" s="539"/>
      <c r="C5" s="539"/>
      <c r="D5" s="539"/>
      <c r="E5" s="539"/>
      <c r="F5" s="539"/>
      <c r="G5" s="539"/>
      <c r="H5" s="539"/>
      <c r="I5" s="539"/>
      <c r="J5" s="539"/>
      <c r="K5" s="539"/>
      <c r="L5" s="535"/>
      <c r="M5" s="535"/>
      <c r="N5" s="535"/>
      <c r="O5" s="536"/>
      <c r="P5" s="536"/>
      <c r="Q5" s="536"/>
    </row>
    <row r="6" spans="1:17" ht="21" customHeight="1" x14ac:dyDescent="0.3">
      <c r="A6" s="13"/>
      <c r="B6" s="412" t="s">
        <v>36</v>
      </c>
      <c r="C6" s="412"/>
      <c r="D6" s="412"/>
      <c r="E6" s="412"/>
      <c r="F6" s="412"/>
      <c r="G6" s="412"/>
      <c r="H6" s="13"/>
    </row>
    <row r="7" spans="1:17" x14ac:dyDescent="0.3">
      <c r="A7" s="13"/>
      <c r="B7" s="412" t="s">
        <v>37</v>
      </c>
      <c r="C7" s="412"/>
      <c r="D7" s="412"/>
      <c r="E7" s="412"/>
      <c r="F7" s="412"/>
      <c r="G7" s="412"/>
      <c r="H7" s="13"/>
    </row>
    <row r="8" spans="1:17" x14ac:dyDescent="0.3">
      <c r="A8" s="13"/>
      <c r="B8" s="412" t="s">
        <v>19</v>
      </c>
      <c r="C8" s="412"/>
      <c r="D8" s="412"/>
      <c r="E8" s="412"/>
      <c r="F8" s="412"/>
      <c r="G8" s="412"/>
      <c r="H8" s="13"/>
    </row>
    <row r="9" spans="1:17" x14ac:dyDescent="0.3">
      <c r="A9" s="13"/>
      <c r="B9" s="412" t="s">
        <v>38</v>
      </c>
      <c r="C9" s="412"/>
      <c r="D9" s="412"/>
      <c r="E9" s="412"/>
      <c r="F9" s="412"/>
      <c r="G9" s="412"/>
      <c r="H9" s="13"/>
    </row>
    <row r="10" spans="1:17" x14ac:dyDescent="0.3">
      <c r="A10" s="13"/>
      <c r="B10" s="190"/>
      <c r="C10" s="190"/>
      <c r="D10" s="190"/>
      <c r="E10" s="190"/>
      <c r="F10" s="190"/>
      <c r="G10" s="190"/>
      <c r="H10" s="13"/>
    </row>
    <row r="11" spans="1:17" ht="30.5" x14ac:dyDescent="0.65">
      <c r="A11" s="13"/>
      <c r="B11" s="413" t="s">
        <v>125</v>
      </c>
      <c r="C11" s="413"/>
      <c r="D11" s="192"/>
      <c r="E11" s="193"/>
      <c r="F11" s="193"/>
      <c r="G11" s="193"/>
      <c r="H11" s="193"/>
    </row>
    <row r="12" spans="1:17" ht="30.5" x14ac:dyDescent="0.65">
      <c r="A12" s="47"/>
      <c r="B12" s="566" t="s">
        <v>80</v>
      </c>
      <c r="C12" s="566"/>
      <c r="D12" s="192"/>
      <c r="E12" s="193"/>
      <c r="F12" s="193"/>
      <c r="G12" s="193"/>
      <c r="H12" s="193"/>
    </row>
    <row r="13" spans="1:17" ht="13.5" thickBot="1" x14ac:dyDescent="0.35">
      <c r="A13" s="47"/>
      <c r="B13" s="47"/>
      <c r="C13" s="47"/>
      <c r="D13" s="47"/>
      <c r="E13" s="47"/>
      <c r="F13" s="47"/>
      <c r="G13" s="47"/>
      <c r="H13" s="47"/>
    </row>
    <row r="14" spans="1:17" ht="13.5" thickBot="1" x14ac:dyDescent="0.35">
      <c r="A14" s="47"/>
      <c r="B14" s="385" t="s">
        <v>52</v>
      </c>
      <c r="C14" s="386"/>
      <c r="D14" s="386"/>
      <c r="E14" s="386"/>
      <c r="F14" s="386"/>
      <c r="G14" s="387"/>
      <c r="H14" s="47"/>
    </row>
    <row r="15" spans="1:17" ht="18.75" customHeight="1" thickBot="1" x14ac:dyDescent="0.35">
      <c r="A15" s="47"/>
      <c r="B15" s="56"/>
      <c r="C15" s="57"/>
      <c r="D15" s="57"/>
      <c r="E15" s="57"/>
      <c r="F15" s="57"/>
      <c r="G15" s="58"/>
      <c r="H15" s="47"/>
    </row>
    <row r="16" spans="1:17" ht="26" x14ac:dyDescent="0.3">
      <c r="A16" s="47"/>
      <c r="B16" s="64" t="s">
        <v>9</v>
      </c>
      <c r="C16" s="65" t="s">
        <v>10</v>
      </c>
      <c r="D16" s="66" t="s">
        <v>13</v>
      </c>
      <c r="E16" s="65" t="s">
        <v>11</v>
      </c>
      <c r="F16" s="65" t="s">
        <v>12</v>
      </c>
      <c r="G16" s="67" t="s">
        <v>14</v>
      </c>
      <c r="H16" s="47"/>
    </row>
    <row r="17" spans="1:8" ht="15.75" customHeight="1" x14ac:dyDescent="0.3">
      <c r="A17" s="47"/>
      <c r="B17" s="272">
        <v>1</v>
      </c>
      <c r="C17" s="280" t="s">
        <v>160</v>
      </c>
      <c r="D17" s="279"/>
      <c r="E17" s="278" t="s">
        <v>51</v>
      </c>
      <c r="F17" s="92">
        <v>0</v>
      </c>
      <c r="G17" s="61">
        <f t="shared" ref="G17:G21" si="0">D17*F17</f>
        <v>0</v>
      </c>
      <c r="H17" s="47"/>
    </row>
    <row r="18" spans="1:8" ht="15.75" customHeight="1" x14ac:dyDescent="0.3">
      <c r="A18" s="47"/>
      <c r="B18" s="272">
        <v>2</v>
      </c>
      <c r="C18" s="280" t="s">
        <v>249</v>
      </c>
      <c r="D18" s="279"/>
      <c r="E18" s="278" t="s">
        <v>16</v>
      </c>
      <c r="F18" s="92">
        <v>0</v>
      </c>
      <c r="G18" s="61">
        <f t="shared" si="0"/>
        <v>0</v>
      </c>
      <c r="H18" s="47"/>
    </row>
    <row r="19" spans="1:8" ht="15.75" customHeight="1" x14ac:dyDescent="0.3">
      <c r="A19" s="47"/>
      <c r="B19" s="272">
        <v>3</v>
      </c>
      <c r="C19" s="280" t="s">
        <v>244</v>
      </c>
      <c r="D19" s="279"/>
      <c r="E19" s="278" t="s">
        <v>16</v>
      </c>
      <c r="F19" s="92">
        <v>0</v>
      </c>
      <c r="G19" s="61">
        <f t="shared" si="0"/>
        <v>0</v>
      </c>
      <c r="H19" s="47"/>
    </row>
    <row r="20" spans="1:8" ht="18" customHeight="1" x14ac:dyDescent="0.3">
      <c r="A20" s="47"/>
      <c r="B20" s="272">
        <v>4</v>
      </c>
      <c r="C20" s="280" t="s">
        <v>77</v>
      </c>
      <c r="D20" s="279"/>
      <c r="E20" s="278" t="s">
        <v>51</v>
      </c>
      <c r="F20" s="92">
        <v>0</v>
      </c>
      <c r="G20" s="61">
        <f t="shared" si="0"/>
        <v>0</v>
      </c>
      <c r="H20" s="47"/>
    </row>
    <row r="21" spans="1:8" ht="20.25" customHeight="1" x14ac:dyDescent="0.35">
      <c r="A21" s="47"/>
      <c r="B21" s="310">
        <v>5</v>
      </c>
      <c r="C21" s="309" t="s">
        <v>243</v>
      </c>
      <c r="D21" s="312"/>
      <c r="E21" s="278" t="s">
        <v>51</v>
      </c>
      <c r="F21" s="92">
        <v>0</v>
      </c>
      <c r="G21" s="61">
        <f t="shared" si="0"/>
        <v>0</v>
      </c>
      <c r="H21" s="47"/>
    </row>
    <row r="22" spans="1:8" ht="28.5" customHeight="1" x14ac:dyDescent="0.35">
      <c r="A22" s="47"/>
      <c r="B22" s="310">
        <v>6</v>
      </c>
      <c r="C22" s="313" t="s">
        <v>247</v>
      </c>
      <c r="D22" s="311"/>
      <c r="E22" s="278" t="s">
        <v>51</v>
      </c>
      <c r="F22" s="92">
        <v>0</v>
      </c>
      <c r="G22" s="61">
        <f>D22*F22</f>
        <v>0</v>
      </c>
      <c r="H22" s="47"/>
    </row>
    <row r="23" spans="1:8" ht="20.25" customHeight="1" x14ac:dyDescent="0.3">
      <c r="A23" s="47"/>
      <c r="B23" s="310">
        <v>7</v>
      </c>
      <c r="C23" s="269"/>
      <c r="D23" s="311"/>
      <c r="E23" s="274"/>
      <c r="F23" s="92">
        <v>0</v>
      </c>
      <c r="G23" s="61">
        <f t="shared" ref="G23:G29" si="1">D23*F23</f>
        <v>0</v>
      </c>
      <c r="H23" s="47"/>
    </row>
    <row r="24" spans="1:8" ht="20.25" customHeight="1" x14ac:dyDescent="0.3">
      <c r="A24" s="47"/>
      <c r="B24" s="272">
        <v>8</v>
      </c>
      <c r="C24" s="269"/>
      <c r="D24" s="273"/>
      <c r="E24" s="274"/>
      <c r="F24" s="92">
        <v>0</v>
      </c>
      <c r="G24" s="61">
        <f t="shared" si="1"/>
        <v>0</v>
      </c>
      <c r="H24" s="47"/>
    </row>
    <row r="25" spans="1:8" ht="29.5" customHeight="1" x14ac:dyDescent="0.3">
      <c r="A25" s="47"/>
      <c r="B25" s="272">
        <v>9</v>
      </c>
      <c r="C25" s="269"/>
      <c r="D25" s="273"/>
      <c r="E25" s="274"/>
      <c r="F25" s="92">
        <v>0</v>
      </c>
      <c r="G25" s="61">
        <f t="shared" si="1"/>
        <v>0</v>
      </c>
      <c r="H25" s="47"/>
    </row>
    <row r="26" spans="1:8" ht="20.25" customHeight="1" x14ac:dyDescent="0.3">
      <c r="A26" s="47"/>
      <c r="B26" s="272">
        <v>10</v>
      </c>
      <c r="C26" s="269"/>
      <c r="D26" s="273"/>
      <c r="E26" s="274"/>
      <c r="F26" s="92">
        <v>0</v>
      </c>
      <c r="G26" s="61">
        <f>D26*F26</f>
        <v>0</v>
      </c>
      <c r="H26" s="47"/>
    </row>
    <row r="27" spans="1:8" ht="20.25" customHeight="1" x14ac:dyDescent="0.3">
      <c r="A27" s="47"/>
      <c r="B27" s="272">
        <v>11</v>
      </c>
      <c r="C27" s="269"/>
      <c r="D27" s="273"/>
      <c r="E27" s="274"/>
      <c r="F27" s="92">
        <v>0</v>
      </c>
      <c r="G27" s="61">
        <f t="shared" si="1"/>
        <v>0</v>
      </c>
      <c r="H27" s="47"/>
    </row>
    <row r="28" spans="1:8" ht="20.25" customHeight="1" x14ac:dyDescent="0.3">
      <c r="A28" s="47"/>
      <c r="B28" s="272">
        <v>12</v>
      </c>
      <c r="C28" s="269"/>
      <c r="D28" s="273"/>
      <c r="E28" s="274"/>
      <c r="F28" s="92">
        <v>0</v>
      </c>
      <c r="G28" s="61">
        <f t="shared" si="1"/>
        <v>0</v>
      </c>
      <c r="H28" s="47"/>
    </row>
    <row r="29" spans="1:8" ht="20.25" customHeight="1" x14ac:dyDescent="0.3">
      <c r="B29" s="272">
        <v>13</v>
      </c>
      <c r="C29" s="270"/>
      <c r="D29" s="273"/>
      <c r="E29" s="274"/>
      <c r="F29" s="92">
        <v>0</v>
      </c>
      <c r="G29" s="61">
        <f t="shared" si="1"/>
        <v>0</v>
      </c>
    </row>
    <row r="30" spans="1:8" ht="13.5" thickBot="1" x14ac:dyDescent="0.35">
      <c r="B30" s="275">
        <v>14</v>
      </c>
      <c r="C30" s="271"/>
      <c r="D30" s="276"/>
      <c r="E30" s="277"/>
      <c r="F30" s="238">
        <v>0</v>
      </c>
      <c r="G30" s="62">
        <f>D30*F30</f>
        <v>0</v>
      </c>
    </row>
    <row r="31" spans="1:8" x14ac:dyDescent="0.3">
      <c r="F31" s="190"/>
      <c r="G31" s="60"/>
    </row>
    <row r="32" spans="1:8" ht="13.5" thickBot="1" x14ac:dyDescent="0.35">
      <c r="F32" s="63" t="s">
        <v>50</v>
      </c>
      <c r="G32" s="60">
        <f>SUM(G22:G30)</f>
        <v>0</v>
      </c>
    </row>
    <row r="33" spans="1:8" x14ac:dyDescent="0.3">
      <c r="B33" s="302" t="s">
        <v>233</v>
      </c>
      <c r="C33" s="145"/>
      <c r="D33" s="303"/>
      <c r="F33" s="63"/>
      <c r="G33" s="60"/>
    </row>
    <row r="34" spans="1:8" ht="13.5" thickBot="1" x14ac:dyDescent="0.35">
      <c r="B34" s="306" t="s">
        <v>226</v>
      </c>
      <c r="C34" s="297" t="s">
        <v>242</v>
      </c>
      <c r="D34" s="300" t="s">
        <v>235</v>
      </c>
      <c r="E34" s="48"/>
      <c r="F34" s="48"/>
      <c r="G34" s="48"/>
    </row>
    <row r="35" spans="1:8" x14ac:dyDescent="0.3">
      <c r="B35" s="316"/>
      <c r="C35" s="317"/>
      <c r="D35" s="318"/>
      <c r="E35" s="48"/>
      <c r="F35" s="48"/>
      <c r="G35" s="48"/>
    </row>
    <row r="36" spans="1:8" s="95" customFormat="1" ht="8.25" customHeight="1" x14ac:dyDescent="0.3">
      <c r="A36" s="319"/>
      <c r="B36" s="320"/>
      <c r="C36" s="321"/>
      <c r="D36" s="322"/>
      <c r="E36" s="319"/>
      <c r="F36" s="319"/>
      <c r="G36" s="319"/>
    </row>
    <row r="37" spans="1:8" x14ac:dyDescent="0.3">
      <c r="B37" s="441" t="s">
        <v>56</v>
      </c>
      <c r="C37" s="441"/>
      <c r="D37" s="441"/>
      <c r="E37" s="441"/>
      <c r="F37" s="441"/>
      <c r="G37" s="441"/>
      <c r="H37" s="59"/>
    </row>
    <row r="38" spans="1:8" x14ac:dyDescent="0.3">
      <c r="B38" s="191"/>
      <c r="C38" s="191"/>
      <c r="D38" s="191"/>
      <c r="E38" s="191"/>
      <c r="F38" s="191"/>
      <c r="G38" s="191"/>
      <c r="H38" s="59"/>
    </row>
    <row r="39" spans="1:8" x14ac:dyDescent="0.3">
      <c r="B39" s="425"/>
      <c r="C39" s="425"/>
      <c r="D39" s="425"/>
      <c r="E39" s="425"/>
      <c r="F39" s="425"/>
      <c r="G39" s="425"/>
      <c r="H39" s="48"/>
    </row>
    <row r="40" spans="1:8" x14ac:dyDescent="0.3">
      <c r="A40" s="13"/>
      <c r="B40" s="412" t="s">
        <v>36</v>
      </c>
      <c r="C40" s="412"/>
      <c r="D40" s="412"/>
      <c r="E40" s="412"/>
      <c r="F40" s="412"/>
      <c r="G40" s="412"/>
      <c r="H40" s="13"/>
    </row>
    <row r="41" spans="1:8" x14ac:dyDescent="0.3">
      <c r="A41" s="13"/>
      <c r="B41" s="412" t="s">
        <v>37</v>
      </c>
      <c r="C41" s="412"/>
      <c r="D41" s="412"/>
      <c r="E41" s="412"/>
      <c r="F41" s="412"/>
      <c r="G41" s="412"/>
      <c r="H41" s="13"/>
    </row>
    <row r="42" spans="1:8" x14ac:dyDescent="0.3">
      <c r="A42" s="13"/>
      <c r="B42" s="412" t="s">
        <v>19</v>
      </c>
      <c r="C42" s="412"/>
      <c r="D42" s="412"/>
      <c r="E42" s="412"/>
      <c r="F42" s="412"/>
      <c r="G42" s="412"/>
      <c r="H42" s="13"/>
    </row>
    <row r="43" spans="1:8" x14ac:dyDescent="0.3">
      <c r="A43" s="13"/>
      <c r="B43" s="412" t="s">
        <v>38</v>
      </c>
      <c r="C43" s="412"/>
      <c r="D43" s="412"/>
      <c r="E43" s="412"/>
      <c r="F43" s="412"/>
      <c r="G43" s="412"/>
      <c r="H43" s="13"/>
    </row>
    <row r="44" spans="1:8" x14ac:dyDescent="0.3">
      <c r="A44" s="13"/>
      <c r="B44" s="190"/>
      <c r="C44" s="190"/>
      <c r="D44" s="190"/>
      <c r="E44" s="190"/>
      <c r="F44" s="190"/>
      <c r="G44" s="190"/>
      <c r="H44" s="13"/>
    </row>
    <row r="45" spans="1:8" ht="30.5" x14ac:dyDescent="0.65">
      <c r="A45" s="13"/>
      <c r="B45" s="413" t="s">
        <v>125</v>
      </c>
      <c r="C45" s="413"/>
      <c r="D45" s="192"/>
      <c r="E45" s="193"/>
      <c r="F45" s="193"/>
      <c r="G45" s="193"/>
      <c r="H45" s="193"/>
    </row>
    <row r="46" spans="1:8" ht="30.5" x14ac:dyDescent="0.65">
      <c r="A46" s="47"/>
      <c r="B46" s="415" t="s">
        <v>80</v>
      </c>
      <c r="C46" s="415"/>
      <c r="D46" s="192"/>
      <c r="E46" s="193"/>
      <c r="F46" s="193"/>
      <c r="G46" s="193"/>
      <c r="H46" s="193"/>
    </row>
    <row r="47" spans="1:8" ht="13.5" thickBot="1" x14ac:dyDescent="0.35">
      <c r="A47" s="47"/>
      <c r="B47" s="47"/>
      <c r="C47" s="47"/>
      <c r="D47" s="47"/>
      <c r="E47" s="47"/>
      <c r="F47" s="47"/>
      <c r="G47" s="47"/>
      <c r="H47" s="47"/>
    </row>
    <row r="48" spans="1:8" ht="13.5" thickBot="1" x14ac:dyDescent="0.35">
      <c r="A48" s="47"/>
      <c r="B48" s="385" t="s">
        <v>52</v>
      </c>
      <c r="C48" s="386"/>
      <c r="D48" s="386"/>
      <c r="E48" s="386"/>
      <c r="F48" s="386"/>
      <c r="G48" s="387"/>
      <c r="H48" s="47"/>
    </row>
    <row r="49" spans="1:8" ht="13.5" thickBot="1" x14ac:dyDescent="0.35">
      <c r="A49" s="47"/>
      <c r="B49" s="56"/>
      <c r="C49" s="57"/>
      <c r="D49" s="57"/>
      <c r="E49" s="57"/>
      <c r="F49" s="57"/>
      <c r="G49" s="58"/>
      <c r="H49" s="47"/>
    </row>
    <row r="50" spans="1:8" ht="26" x14ac:dyDescent="0.3">
      <c r="A50" s="47"/>
      <c r="B50" s="64" t="s">
        <v>9</v>
      </c>
      <c r="C50" s="65" t="s">
        <v>10</v>
      </c>
      <c r="D50" s="66" t="s">
        <v>13</v>
      </c>
      <c r="E50" s="65" t="s">
        <v>11</v>
      </c>
      <c r="F50" s="65" t="s">
        <v>12</v>
      </c>
      <c r="G50" s="67" t="s">
        <v>14</v>
      </c>
      <c r="H50" s="47"/>
    </row>
    <row r="51" spans="1:8" ht="14.5" x14ac:dyDescent="0.3">
      <c r="A51" s="47"/>
      <c r="B51" s="272">
        <v>1</v>
      </c>
      <c r="C51" s="280" t="s">
        <v>160</v>
      </c>
      <c r="D51" s="279"/>
      <c r="E51" s="278" t="s">
        <v>51</v>
      </c>
      <c r="F51" s="92">
        <v>0</v>
      </c>
      <c r="G51" s="61">
        <f t="shared" ref="G51:G55" si="2">D51*F51</f>
        <v>0</v>
      </c>
      <c r="H51" s="47"/>
    </row>
    <row r="52" spans="1:8" ht="14.5" x14ac:dyDescent="0.3">
      <c r="A52" s="47"/>
      <c r="B52" s="272">
        <v>2</v>
      </c>
      <c r="C52" s="280" t="s">
        <v>249</v>
      </c>
      <c r="D52" s="279"/>
      <c r="E52" s="278" t="s">
        <v>16</v>
      </c>
      <c r="F52" s="92">
        <v>0</v>
      </c>
      <c r="G52" s="61">
        <f t="shared" si="2"/>
        <v>0</v>
      </c>
      <c r="H52" s="47"/>
    </row>
    <row r="53" spans="1:8" ht="14.5" x14ac:dyDescent="0.3">
      <c r="A53" s="47"/>
      <c r="B53" s="272">
        <v>3</v>
      </c>
      <c r="C53" s="280" t="s">
        <v>244</v>
      </c>
      <c r="D53" s="279"/>
      <c r="E53" s="278" t="s">
        <v>16</v>
      </c>
      <c r="F53" s="92">
        <v>0</v>
      </c>
      <c r="G53" s="61">
        <f t="shared" si="2"/>
        <v>0</v>
      </c>
      <c r="H53" s="47"/>
    </row>
    <row r="54" spans="1:8" ht="14.5" x14ac:dyDescent="0.3">
      <c r="A54" s="47"/>
      <c r="B54" s="272">
        <v>4</v>
      </c>
      <c r="C54" s="280" t="s">
        <v>77</v>
      </c>
      <c r="D54" s="279"/>
      <c r="E54" s="278" t="s">
        <v>51</v>
      </c>
      <c r="F54" s="92">
        <v>0</v>
      </c>
      <c r="G54" s="61">
        <f t="shared" si="2"/>
        <v>0</v>
      </c>
      <c r="H54" s="47"/>
    </row>
    <row r="55" spans="1:8" ht="14.5" x14ac:dyDescent="0.35">
      <c r="A55" s="47"/>
      <c r="B55" s="310">
        <v>5</v>
      </c>
      <c r="C55" s="309" t="s">
        <v>243</v>
      </c>
      <c r="D55" s="312"/>
      <c r="E55" s="278" t="s">
        <v>51</v>
      </c>
      <c r="F55" s="92">
        <v>0</v>
      </c>
      <c r="G55" s="61">
        <f t="shared" si="2"/>
        <v>0</v>
      </c>
      <c r="H55" s="47"/>
    </row>
    <row r="56" spans="1:8" ht="14.5" x14ac:dyDescent="0.35">
      <c r="A56" s="47"/>
      <c r="B56" s="310">
        <v>6</v>
      </c>
      <c r="C56" s="313" t="s">
        <v>247</v>
      </c>
      <c r="D56" s="311"/>
      <c r="E56" s="278" t="s">
        <v>51</v>
      </c>
      <c r="F56" s="92">
        <v>0</v>
      </c>
      <c r="G56" s="61">
        <f>D56*F56</f>
        <v>0</v>
      </c>
      <c r="H56" s="47"/>
    </row>
    <row r="57" spans="1:8" x14ac:dyDescent="0.3">
      <c r="A57" s="47"/>
      <c r="B57" s="272">
        <v>7</v>
      </c>
      <c r="C57" s="269"/>
      <c r="D57" s="273"/>
      <c r="E57" s="274"/>
      <c r="F57" s="92">
        <v>0</v>
      </c>
      <c r="G57" s="61">
        <f>D57*F57</f>
        <v>0</v>
      </c>
      <c r="H57" s="47"/>
    </row>
    <row r="58" spans="1:8" x14ac:dyDescent="0.3">
      <c r="A58" s="47"/>
      <c r="B58" s="272">
        <v>8</v>
      </c>
      <c r="C58" s="269"/>
      <c r="D58" s="273"/>
      <c r="E58" s="274"/>
      <c r="F58" s="92">
        <v>0</v>
      </c>
      <c r="G58" s="61">
        <f t="shared" ref="G58:G60" si="3">D58*F58</f>
        <v>0</v>
      </c>
      <c r="H58" s="47"/>
    </row>
    <row r="59" spans="1:8" x14ac:dyDescent="0.3">
      <c r="A59" s="47"/>
      <c r="B59" s="272">
        <v>9</v>
      </c>
      <c r="C59" s="269"/>
      <c r="D59" s="273"/>
      <c r="E59" s="274"/>
      <c r="F59" s="92">
        <v>0</v>
      </c>
      <c r="G59" s="61">
        <f t="shared" si="3"/>
        <v>0</v>
      </c>
      <c r="H59" s="47"/>
    </row>
    <row r="60" spans="1:8" x14ac:dyDescent="0.3">
      <c r="A60" s="47"/>
      <c r="B60" s="272">
        <v>10</v>
      </c>
      <c r="C60" s="269"/>
      <c r="D60" s="273"/>
      <c r="E60" s="274"/>
      <c r="F60" s="92">
        <v>0</v>
      </c>
      <c r="G60" s="61">
        <f t="shared" si="3"/>
        <v>0</v>
      </c>
      <c r="H60" s="47"/>
    </row>
    <row r="61" spans="1:8" x14ac:dyDescent="0.3">
      <c r="A61" s="47"/>
      <c r="B61" s="272">
        <v>11</v>
      </c>
      <c r="C61" s="269"/>
      <c r="D61" s="273"/>
      <c r="E61" s="274"/>
      <c r="F61" s="92">
        <v>0</v>
      </c>
      <c r="G61" s="61">
        <f>D61*F61</f>
        <v>0</v>
      </c>
      <c r="H61" s="47"/>
    </row>
    <row r="62" spans="1:8" x14ac:dyDescent="0.3">
      <c r="A62" s="47"/>
      <c r="B62" s="272">
        <v>12</v>
      </c>
      <c r="C62" s="269"/>
      <c r="D62" s="273"/>
      <c r="E62" s="274"/>
      <c r="F62" s="92">
        <v>0</v>
      </c>
      <c r="G62" s="61">
        <f t="shared" ref="G62:G64" si="4">D62*F62</f>
        <v>0</v>
      </c>
      <c r="H62" s="47"/>
    </row>
    <row r="63" spans="1:8" x14ac:dyDescent="0.3">
      <c r="A63" s="47"/>
      <c r="B63" s="272">
        <v>13</v>
      </c>
      <c r="C63" s="269"/>
      <c r="D63" s="273"/>
      <c r="E63" s="274"/>
      <c r="F63" s="92">
        <v>0</v>
      </c>
      <c r="G63" s="61">
        <f t="shared" si="4"/>
        <v>0</v>
      </c>
      <c r="H63" s="47"/>
    </row>
    <row r="64" spans="1:8" x14ac:dyDescent="0.3">
      <c r="B64" s="272">
        <v>14</v>
      </c>
      <c r="C64" s="270"/>
      <c r="D64" s="273"/>
      <c r="E64" s="274"/>
      <c r="F64" s="92">
        <v>0</v>
      </c>
      <c r="G64" s="61">
        <f t="shared" si="4"/>
        <v>0</v>
      </c>
    </row>
    <row r="65" spans="1:8" ht="13.5" thickBot="1" x14ac:dyDescent="0.35">
      <c r="B65" s="275">
        <v>15</v>
      </c>
      <c r="C65" s="271"/>
      <c r="D65" s="276"/>
      <c r="E65" s="277"/>
      <c r="F65" s="238">
        <v>0</v>
      </c>
      <c r="G65" s="62">
        <f>D65*F65</f>
        <v>0</v>
      </c>
    </row>
    <row r="66" spans="1:8" x14ac:dyDescent="0.3">
      <c r="F66" s="190"/>
      <c r="G66" s="60"/>
    </row>
    <row r="67" spans="1:8" x14ac:dyDescent="0.3">
      <c r="F67" s="46"/>
      <c r="G67" s="21"/>
    </row>
    <row r="68" spans="1:8" x14ac:dyDescent="0.3">
      <c r="F68" s="46"/>
      <c r="G68" s="21"/>
    </row>
    <row r="69" spans="1:8" x14ac:dyDescent="0.3">
      <c r="F69" s="63" t="s">
        <v>50</v>
      </c>
      <c r="G69" s="60">
        <f>SUM(G57:G65)</f>
        <v>0</v>
      </c>
    </row>
    <row r="70" spans="1:8" x14ac:dyDescent="0.3">
      <c r="B70" s="14"/>
      <c r="C70" s="14"/>
      <c r="D70" s="14"/>
      <c r="E70" s="14"/>
      <c r="F70" s="14"/>
      <c r="G70" s="14"/>
    </row>
    <row r="71" spans="1:8" ht="13.5" thickBot="1" x14ac:dyDescent="0.35"/>
    <row r="72" spans="1:8" x14ac:dyDescent="0.3">
      <c r="B72" s="302" t="s">
        <v>233</v>
      </c>
      <c r="C72" s="145"/>
      <c r="D72" s="303"/>
      <c r="F72" s="63"/>
      <c r="G72" s="60"/>
      <c r="H72" s="59"/>
    </row>
    <row r="73" spans="1:8" ht="13.5" thickBot="1" x14ac:dyDescent="0.35">
      <c r="B73" s="306" t="s">
        <v>226</v>
      </c>
      <c r="C73" s="297" t="s">
        <v>242</v>
      </c>
      <c r="D73" s="300" t="s">
        <v>235</v>
      </c>
      <c r="E73" s="48"/>
      <c r="F73" s="48"/>
      <c r="G73" s="48"/>
      <c r="H73" s="59"/>
    </row>
    <row r="74" spans="1:8" x14ac:dyDescent="0.3">
      <c r="B74" s="316"/>
      <c r="C74" s="317"/>
      <c r="D74" s="318"/>
      <c r="E74" s="48"/>
      <c r="F74" s="48"/>
      <c r="G74" s="48"/>
      <c r="H74" s="48"/>
    </row>
    <row r="75" spans="1:8" ht="6.75" customHeight="1" x14ac:dyDescent="0.3">
      <c r="A75" s="319"/>
      <c r="B75" s="320"/>
      <c r="C75" s="321"/>
      <c r="D75" s="322"/>
      <c r="E75" s="319"/>
      <c r="F75" s="319"/>
      <c r="G75" s="319"/>
    </row>
    <row r="76" spans="1:8" x14ac:dyDescent="0.3">
      <c r="B76" s="441" t="s">
        <v>56</v>
      </c>
      <c r="C76" s="441"/>
      <c r="D76" s="441"/>
      <c r="E76" s="441"/>
      <c r="F76" s="441"/>
      <c r="G76" s="441"/>
    </row>
  </sheetData>
  <mergeCells count="19">
    <mergeCell ref="L4:Q5"/>
    <mergeCell ref="B40:G40"/>
    <mergeCell ref="B6:G6"/>
    <mergeCell ref="B7:G7"/>
    <mergeCell ref="B8:G8"/>
    <mergeCell ref="B9:G9"/>
    <mergeCell ref="B11:C11"/>
    <mergeCell ref="B12:C12"/>
    <mergeCell ref="B14:G14"/>
    <mergeCell ref="B37:G37"/>
    <mergeCell ref="B39:G39"/>
    <mergeCell ref="B43:G43"/>
    <mergeCell ref="B45:C45"/>
    <mergeCell ref="B46:C46"/>
    <mergeCell ref="B76:G76"/>
    <mergeCell ref="B2:K5"/>
    <mergeCell ref="B48:G48"/>
    <mergeCell ref="B41:G41"/>
    <mergeCell ref="B42:G42"/>
  </mergeCells>
  <printOptions horizontalCentered="1"/>
  <pageMargins left="0.7" right="0.7" top="0.75" bottom="0.75" header="0.3" footer="0.3"/>
  <pageSetup scale="48" orientation="portrait" r:id="rId1"/>
  <rowBreaks count="1" manualBreakCount="1">
    <brk id="38"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1DB11-1532-49B3-B4FF-E4F313856D88}">
  <dimension ref="B2:Q37"/>
  <sheetViews>
    <sheetView workbookViewId="0">
      <selection activeCell="H33" sqref="H33"/>
    </sheetView>
  </sheetViews>
  <sheetFormatPr defaultColWidth="9.1796875" defaultRowHeight="13" x14ac:dyDescent="0.3"/>
  <cols>
    <col min="1" max="1" width="3" style="8" customWidth="1"/>
    <col min="2" max="2" width="9.26953125" style="8" bestFit="1" customWidth="1"/>
    <col min="3" max="3" width="18.81640625" style="8" customWidth="1"/>
    <col min="4" max="4" width="19" style="8" customWidth="1"/>
    <col min="5" max="5" width="9.26953125" style="8" bestFit="1" customWidth="1"/>
    <col min="6" max="6" width="9.7265625" style="8" bestFit="1" customWidth="1"/>
    <col min="7" max="7" width="9.54296875" style="8" customWidth="1"/>
    <col min="8" max="8" width="9.1796875" style="8" customWidth="1"/>
    <col min="9" max="9" width="8.7265625" style="8" customWidth="1"/>
    <col min="10" max="10" width="9.453125" style="8" customWidth="1"/>
    <col min="11" max="11" width="9.7265625" style="8" customWidth="1"/>
    <col min="12" max="12" width="9" style="8" customWidth="1"/>
    <col min="13" max="13" width="9.1796875" style="8" customWidth="1"/>
    <col min="14" max="14" width="9" style="8" customWidth="1"/>
    <col min="15" max="15" width="4.26953125" style="8" customWidth="1"/>
    <col min="16" max="16" width="15" style="8" customWidth="1"/>
    <col min="17" max="17" width="9.81640625" style="8" bestFit="1" customWidth="1"/>
    <col min="18" max="18" width="3.453125" style="8" customWidth="1"/>
    <col min="19" max="21" width="9.1796875" style="8"/>
    <col min="22" max="22" width="23.453125" style="8" customWidth="1"/>
    <col min="23" max="16384" width="9.1796875" style="8"/>
  </cols>
  <sheetData>
    <row r="2" spans="2:17" x14ac:dyDescent="0.3">
      <c r="B2" s="412" t="s">
        <v>35</v>
      </c>
      <c r="C2" s="412"/>
      <c r="D2" s="412"/>
      <c r="E2" s="412"/>
      <c r="F2" s="412"/>
      <c r="G2" s="412"/>
      <c r="H2" s="412"/>
      <c r="I2" s="412"/>
      <c r="J2" s="412"/>
      <c r="K2" s="412"/>
      <c r="L2" s="412"/>
      <c r="M2" s="412"/>
      <c r="N2" s="412"/>
      <c r="O2" s="412"/>
      <c r="P2" s="412"/>
    </row>
    <row r="3" spans="2:17" x14ac:dyDescent="0.3">
      <c r="B3" s="412" t="s">
        <v>36</v>
      </c>
      <c r="C3" s="412"/>
      <c r="D3" s="412"/>
      <c r="E3" s="412"/>
      <c r="F3" s="412"/>
      <c r="G3" s="412"/>
      <c r="H3" s="412"/>
      <c r="I3" s="412"/>
      <c r="J3" s="412"/>
      <c r="K3" s="412"/>
      <c r="L3" s="412"/>
      <c r="M3" s="412"/>
      <c r="N3" s="412"/>
      <c r="O3" s="412"/>
      <c r="P3" s="412"/>
    </row>
    <row r="4" spans="2:17" x14ac:dyDescent="0.3">
      <c r="B4" s="412" t="s">
        <v>37</v>
      </c>
      <c r="C4" s="412"/>
      <c r="D4" s="412"/>
      <c r="E4" s="412"/>
      <c r="F4" s="412"/>
      <c r="G4" s="412"/>
      <c r="H4" s="412"/>
      <c r="I4" s="412"/>
      <c r="J4" s="412"/>
      <c r="K4" s="412"/>
      <c r="L4" s="412"/>
      <c r="M4" s="412"/>
      <c r="N4" s="412"/>
      <c r="O4" s="412"/>
      <c r="P4" s="412"/>
    </row>
    <row r="5" spans="2:17" x14ac:dyDescent="0.3">
      <c r="B5" s="412" t="s">
        <v>19</v>
      </c>
      <c r="C5" s="412"/>
      <c r="D5" s="412"/>
      <c r="E5" s="412"/>
      <c r="F5" s="412"/>
      <c r="G5" s="412"/>
      <c r="H5" s="412"/>
      <c r="I5" s="412"/>
      <c r="J5" s="412"/>
      <c r="K5" s="412"/>
      <c r="L5" s="412"/>
      <c r="M5" s="412"/>
      <c r="N5" s="412"/>
      <c r="O5" s="412"/>
      <c r="P5" s="412"/>
    </row>
    <row r="6" spans="2:17" x14ac:dyDescent="0.3">
      <c r="B6" s="412" t="s">
        <v>38</v>
      </c>
      <c r="C6" s="412"/>
      <c r="D6" s="412"/>
      <c r="E6" s="412"/>
      <c r="F6" s="412"/>
      <c r="G6" s="412"/>
      <c r="H6" s="412"/>
      <c r="I6" s="412"/>
      <c r="J6" s="412"/>
      <c r="K6" s="412"/>
      <c r="L6" s="412"/>
      <c r="M6" s="412"/>
      <c r="N6" s="412"/>
      <c r="O6" s="412"/>
      <c r="P6" s="412"/>
    </row>
    <row r="8" spans="2:17" x14ac:dyDescent="0.3">
      <c r="B8" s="413" t="s">
        <v>125</v>
      </c>
      <c r="C8" s="413"/>
      <c r="D8" s="413"/>
      <c r="F8" s="570"/>
      <c r="G8" s="570"/>
      <c r="H8" s="570"/>
      <c r="I8" s="570"/>
      <c r="J8" s="570"/>
      <c r="K8" s="570"/>
    </row>
    <row r="9" spans="2:17" x14ac:dyDescent="0.3">
      <c r="B9" s="415" t="s">
        <v>80</v>
      </c>
      <c r="C9" s="415"/>
      <c r="D9" s="415"/>
      <c r="F9" s="570"/>
      <c r="G9" s="570"/>
      <c r="H9" s="570"/>
      <c r="I9" s="570"/>
      <c r="J9" s="570"/>
      <c r="K9" s="570"/>
    </row>
    <row r="10" spans="2:17" ht="13.5" thickBot="1" x14ac:dyDescent="0.35"/>
    <row r="11" spans="2:17" ht="18.75" customHeight="1" thickBot="1" x14ac:dyDescent="0.35">
      <c r="B11" s="461" t="s">
        <v>30</v>
      </c>
      <c r="C11" s="462"/>
      <c r="D11" s="462"/>
      <c r="E11" s="462"/>
      <c r="F11" s="462"/>
      <c r="G11" s="462"/>
      <c r="H11" s="462"/>
      <c r="I11" s="462"/>
      <c r="J11" s="462"/>
      <c r="K11" s="462"/>
      <c r="L11" s="462"/>
      <c r="M11" s="462"/>
      <c r="N11" s="462"/>
      <c r="O11" s="462"/>
      <c r="P11" s="462"/>
      <c r="Q11" s="463"/>
    </row>
    <row r="12" spans="2:17" ht="52" x14ac:dyDescent="0.3">
      <c r="B12" s="468" t="s">
        <v>21</v>
      </c>
      <c r="C12" s="469"/>
      <c r="D12" s="214" t="s">
        <v>33</v>
      </c>
      <c r="E12" s="176" t="s">
        <v>137</v>
      </c>
      <c r="F12" s="176" t="s">
        <v>138</v>
      </c>
      <c r="G12" s="176" t="s">
        <v>139</v>
      </c>
      <c r="H12" s="177"/>
      <c r="I12" s="177" t="s">
        <v>62</v>
      </c>
      <c r="J12" s="177" t="s">
        <v>62</v>
      </c>
      <c r="K12" s="177" t="s">
        <v>62</v>
      </c>
      <c r="L12" s="177" t="s">
        <v>62</v>
      </c>
      <c r="M12" s="177" t="s">
        <v>62</v>
      </c>
      <c r="N12" s="177" t="s">
        <v>62</v>
      </c>
      <c r="O12" s="480" t="s">
        <v>31</v>
      </c>
      <c r="P12" s="481"/>
      <c r="Q12" s="464" t="s">
        <v>123</v>
      </c>
    </row>
    <row r="13" spans="2:17" ht="15.75" customHeight="1" x14ac:dyDescent="0.3">
      <c r="B13" s="470"/>
      <c r="C13" s="471"/>
      <c r="D13" s="216" t="s">
        <v>32</v>
      </c>
      <c r="E13" s="81">
        <v>0</v>
      </c>
      <c r="F13" s="81">
        <v>0</v>
      </c>
      <c r="G13" s="81">
        <v>0</v>
      </c>
      <c r="H13" s="81">
        <v>0</v>
      </c>
      <c r="I13" s="81">
        <v>0</v>
      </c>
      <c r="J13" s="81">
        <v>0</v>
      </c>
      <c r="K13" s="81">
        <v>0</v>
      </c>
      <c r="L13" s="81">
        <v>0</v>
      </c>
      <c r="M13" s="81">
        <v>0</v>
      </c>
      <c r="N13" s="81">
        <v>0</v>
      </c>
      <c r="O13" s="482"/>
      <c r="P13" s="483"/>
      <c r="Q13" s="465"/>
    </row>
    <row r="14" spans="2:17" ht="15.75" customHeight="1" x14ac:dyDescent="0.3">
      <c r="B14" s="472"/>
      <c r="C14" s="473"/>
      <c r="D14" s="216" t="s">
        <v>5</v>
      </c>
      <c r="E14" s="486">
        <v>2.5</v>
      </c>
      <c r="F14" s="487"/>
      <c r="G14" s="487"/>
      <c r="H14" s="487"/>
      <c r="I14" s="487"/>
      <c r="J14" s="487"/>
      <c r="K14" s="487"/>
      <c r="L14" s="487"/>
      <c r="M14" s="487"/>
      <c r="N14" s="488"/>
      <c r="O14" s="482"/>
      <c r="P14" s="483"/>
      <c r="Q14" s="465"/>
    </row>
    <row r="15" spans="2:17" ht="15.75" customHeight="1" x14ac:dyDescent="0.3">
      <c r="B15" s="215" t="s">
        <v>22</v>
      </c>
      <c r="C15" s="216" t="s">
        <v>3</v>
      </c>
      <c r="D15" s="1" t="s">
        <v>20</v>
      </c>
      <c r="E15" s="38">
        <f>E13*$E$18</f>
        <v>0</v>
      </c>
      <c r="F15" s="38">
        <f t="shared" ref="F15:N15" si="0">F13*$E$18</f>
        <v>0</v>
      </c>
      <c r="G15" s="38">
        <f t="shared" si="0"/>
        <v>0</v>
      </c>
      <c r="H15" s="38">
        <f t="shared" si="0"/>
        <v>0</v>
      </c>
      <c r="I15" s="38">
        <f t="shared" si="0"/>
        <v>0</v>
      </c>
      <c r="J15" s="38">
        <f t="shared" si="0"/>
        <v>0</v>
      </c>
      <c r="K15" s="38">
        <f t="shared" si="0"/>
        <v>0</v>
      </c>
      <c r="L15" s="38">
        <f t="shared" si="0"/>
        <v>0</v>
      </c>
      <c r="M15" s="38">
        <f t="shared" si="0"/>
        <v>0</v>
      </c>
      <c r="N15" s="38">
        <f t="shared" si="0"/>
        <v>0</v>
      </c>
      <c r="O15" s="484"/>
      <c r="P15" s="485"/>
      <c r="Q15" s="465"/>
    </row>
    <row r="16" spans="2:17" ht="15.75" customHeight="1" x14ac:dyDescent="0.3">
      <c r="B16" s="172">
        <v>1</v>
      </c>
      <c r="C16" s="490"/>
      <c r="D16" s="491"/>
      <c r="E16" s="87"/>
      <c r="F16" s="87"/>
      <c r="G16" s="87"/>
      <c r="H16" s="174"/>
      <c r="I16" s="174"/>
      <c r="J16" s="174"/>
      <c r="K16" s="174"/>
      <c r="L16" s="174"/>
      <c r="M16" s="174"/>
      <c r="N16" s="174"/>
      <c r="O16" s="443">
        <f t="shared" ref="O16:O27" si="1">$E$19*E16+$F$19*F16+$G$19*G16+$H$19*H16+$I$19*I16+$J$19*J16+$K$19*K16+$L$19*L16+$M$19*M16+$N$19*N16</f>
        <v>0</v>
      </c>
      <c r="P16" s="444"/>
      <c r="Q16" s="155">
        <f t="shared" ref="Q16:Q27" si="2">SUM(E16:N16)</f>
        <v>0</v>
      </c>
    </row>
    <row r="17" spans="2:17" ht="18" customHeight="1" x14ac:dyDescent="0.3">
      <c r="B17" s="172">
        <v>2</v>
      </c>
      <c r="C17" s="474"/>
      <c r="D17" s="489"/>
      <c r="E17" s="87"/>
      <c r="F17" s="87"/>
      <c r="G17" s="87"/>
      <c r="H17" s="87"/>
      <c r="I17" s="87"/>
      <c r="J17" s="87"/>
      <c r="K17" s="87"/>
      <c r="L17" s="87"/>
      <c r="M17" s="87"/>
      <c r="N17" s="87"/>
      <c r="O17" s="443">
        <f t="shared" si="1"/>
        <v>0</v>
      </c>
      <c r="P17" s="444"/>
      <c r="Q17" s="155">
        <f t="shared" si="2"/>
        <v>0</v>
      </c>
    </row>
    <row r="18" spans="2:17" ht="20.25" customHeight="1" x14ac:dyDescent="0.3">
      <c r="B18" s="172">
        <v>3</v>
      </c>
      <c r="C18" s="474"/>
      <c r="D18" s="489"/>
      <c r="E18" s="87"/>
      <c r="F18" s="87"/>
      <c r="G18" s="87"/>
      <c r="H18" s="87"/>
      <c r="I18" s="87"/>
      <c r="J18" s="87"/>
      <c r="K18" s="87"/>
      <c r="L18" s="87"/>
      <c r="M18" s="87"/>
      <c r="N18" s="87"/>
      <c r="O18" s="443">
        <f t="shared" si="1"/>
        <v>0</v>
      </c>
      <c r="P18" s="444"/>
      <c r="Q18" s="155">
        <f t="shared" si="2"/>
        <v>0</v>
      </c>
    </row>
    <row r="19" spans="2:17" ht="20.25" customHeight="1" x14ac:dyDescent="0.3">
      <c r="B19" s="172">
        <v>4</v>
      </c>
      <c r="C19" s="474"/>
      <c r="D19" s="479"/>
      <c r="E19" s="87"/>
      <c r="F19" s="87"/>
      <c r="G19" s="87"/>
      <c r="H19" s="87"/>
      <c r="I19" s="87"/>
      <c r="J19" s="87"/>
      <c r="K19" s="87"/>
      <c r="L19" s="87"/>
      <c r="M19" s="87"/>
      <c r="N19" s="87"/>
      <c r="O19" s="443">
        <f t="shared" si="1"/>
        <v>0</v>
      </c>
      <c r="P19" s="444"/>
      <c r="Q19" s="155">
        <f t="shared" si="2"/>
        <v>0</v>
      </c>
    </row>
    <row r="20" spans="2:17" ht="20.25" customHeight="1" x14ac:dyDescent="0.3">
      <c r="B20" s="172">
        <v>5</v>
      </c>
      <c r="C20" s="474"/>
      <c r="D20" s="475"/>
      <c r="E20" s="87"/>
      <c r="F20" s="87"/>
      <c r="G20" s="87"/>
      <c r="H20" s="87"/>
      <c r="I20" s="87"/>
      <c r="J20" s="87"/>
      <c r="K20" s="87"/>
      <c r="L20" s="87"/>
      <c r="M20" s="87"/>
      <c r="N20" s="87"/>
      <c r="O20" s="443">
        <f t="shared" si="1"/>
        <v>0</v>
      </c>
      <c r="P20" s="444"/>
      <c r="Q20" s="155">
        <f t="shared" si="2"/>
        <v>0</v>
      </c>
    </row>
    <row r="21" spans="2:17" ht="20.25" customHeight="1" x14ac:dyDescent="0.3">
      <c r="B21" s="173">
        <v>6</v>
      </c>
      <c r="C21" s="478"/>
      <c r="D21" s="479"/>
      <c r="E21" s="88"/>
      <c r="F21" s="88"/>
      <c r="G21" s="88"/>
      <c r="H21" s="88"/>
      <c r="I21" s="88"/>
      <c r="J21" s="88"/>
      <c r="K21" s="88"/>
      <c r="L21" s="88"/>
      <c r="M21" s="88"/>
      <c r="N21" s="88"/>
      <c r="O21" s="443">
        <f t="shared" si="1"/>
        <v>0</v>
      </c>
      <c r="P21" s="444"/>
      <c r="Q21" s="155">
        <f t="shared" si="2"/>
        <v>0</v>
      </c>
    </row>
    <row r="22" spans="2:17" ht="20.25" customHeight="1" x14ac:dyDescent="0.3">
      <c r="B22" s="173">
        <v>7</v>
      </c>
      <c r="C22" s="478"/>
      <c r="D22" s="479"/>
      <c r="E22" s="88"/>
      <c r="F22" s="88"/>
      <c r="G22" s="88"/>
      <c r="H22" s="88"/>
      <c r="I22" s="88"/>
      <c r="J22" s="88"/>
      <c r="K22" s="88"/>
      <c r="L22" s="88"/>
      <c r="M22" s="88"/>
      <c r="N22" s="88"/>
      <c r="O22" s="443">
        <f t="shared" si="1"/>
        <v>0</v>
      </c>
      <c r="P22" s="444"/>
      <c r="Q22" s="155">
        <f t="shared" si="2"/>
        <v>0</v>
      </c>
    </row>
    <row r="23" spans="2:17" ht="20.25" customHeight="1" x14ac:dyDescent="0.3">
      <c r="B23" s="173">
        <v>8</v>
      </c>
      <c r="C23" s="445"/>
      <c r="D23" s="445"/>
      <c r="E23" s="88"/>
      <c r="F23" s="88"/>
      <c r="G23" s="88"/>
      <c r="H23" s="88"/>
      <c r="I23" s="88"/>
      <c r="J23" s="88"/>
      <c r="K23" s="88"/>
      <c r="L23" s="88"/>
      <c r="M23" s="88"/>
      <c r="N23" s="88"/>
      <c r="O23" s="443">
        <f t="shared" si="1"/>
        <v>0</v>
      </c>
      <c r="P23" s="444"/>
      <c r="Q23" s="155">
        <f t="shared" si="2"/>
        <v>0</v>
      </c>
    </row>
    <row r="24" spans="2:17" ht="20.25" customHeight="1" x14ac:dyDescent="0.3">
      <c r="B24" s="173">
        <v>9</v>
      </c>
      <c r="C24" s="478"/>
      <c r="D24" s="479"/>
      <c r="E24" s="88"/>
      <c r="F24" s="88"/>
      <c r="G24" s="88"/>
      <c r="H24" s="88"/>
      <c r="I24" s="88"/>
      <c r="J24" s="88"/>
      <c r="K24" s="88"/>
      <c r="L24" s="88"/>
      <c r="M24" s="88"/>
      <c r="N24" s="88"/>
      <c r="O24" s="443">
        <f t="shared" si="1"/>
        <v>0</v>
      </c>
      <c r="P24" s="444"/>
      <c r="Q24" s="155">
        <f t="shared" si="2"/>
        <v>0</v>
      </c>
    </row>
    <row r="25" spans="2:17" ht="20.25" customHeight="1" x14ac:dyDescent="0.3">
      <c r="B25" s="173">
        <v>10</v>
      </c>
      <c r="C25" s="478"/>
      <c r="D25" s="479"/>
      <c r="E25" s="88"/>
      <c r="F25" s="88"/>
      <c r="G25" s="88"/>
      <c r="H25" s="88"/>
      <c r="I25" s="88"/>
      <c r="J25" s="88"/>
      <c r="K25" s="88"/>
      <c r="L25" s="88"/>
      <c r="M25" s="88"/>
      <c r="N25" s="88"/>
      <c r="O25" s="443">
        <f t="shared" si="1"/>
        <v>0</v>
      </c>
      <c r="P25" s="444"/>
      <c r="Q25" s="155">
        <f t="shared" si="2"/>
        <v>0</v>
      </c>
    </row>
    <row r="26" spans="2:17" ht="20.25" customHeight="1" x14ac:dyDescent="0.3">
      <c r="B26" s="173">
        <v>11</v>
      </c>
      <c r="C26" s="446"/>
      <c r="D26" s="447"/>
      <c r="E26" s="88"/>
      <c r="F26" s="88"/>
      <c r="G26" s="88"/>
      <c r="H26" s="88"/>
      <c r="I26" s="88"/>
      <c r="J26" s="88"/>
      <c r="K26" s="88"/>
      <c r="L26" s="88"/>
      <c r="M26" s="88"/>
      <c r="N26" s="88"/>
      <c r="O26" s="443">
        <f t="shared" si="1"/>
        <v>0</v>
      </c>
      <c r="P26" s="444"/>
      <c r="Q26" s="155">
        <f t="shared" si="2"/>
        <v>0</v>
      </c>
    </row>
    <row r="27" spans="2:17" ht="13.5" thickBot="1" x14ac:dyDescent="0.35">
      <c r="B27" s="175">
        <v>12</v>
      </c>
      <c r="C27" s="476"/>
      <c r="D27" s="477"/>
      <c r="E27" s="89"/>
      <c r="F27" s="89"/>
      <c r="G27" s="89"/>
      <c r="H27" s="89"/>
      <c r="I27" s="89"/>
      <c r="J27" s="89"/>
      <c r="K27" s="89"/>
      <c r="L27" s="89"/>
      <c r="M27" s="89"/>
      <c r="N27" s="89"/>
      <c r="O27" s="466">
        <f t="shared" si="1"/>
        <v>0</v>
      </c>
      <c r="P27" s="467"/>
      <c r="Q27" s="156">
        <f t="shared" si="2"/>
        <v>0</v>
      </c>
    </row>
    <row r="28" spans="2:17" ht="13.5" thickBot="1" x14ac:dyDescent="0.35">
      <c r="B28" s="567" t="s">
        <v>23</v>
      </c>
      <c r="C28" s="568"/>
      <c r="D28" s="569"/>
      <c r="E28" s="242">
        <f>SUM(E16:E27)</f>
        <v>0</v>
      </c>
      <c r="F28" s="242">
        <f>SUM(F16:F27)</f>
        <v>0</v>
      </c>
      <c r="G28" s="213">
        <f>SUM(G16:G27)</f>
        <v>0</v>
      </c>
      <c r="H28" s="213">
        <f t="shared" ref="H28:N28" si="3">SUM(H17:H27)</f>
        <v>0</v>
      </c>
      <c r="I28" s="213">
        <f t="shared" si="3"/>
        <v>0</v>
      </c>
      <c r="J28" s="213">
        <f t="shared" si="3"/>
        <v>0</v>
      </c>
      <c r="K28" s="213">
        <f t="shared" si="3"/>
        <v>0</v>
      </c>
      <c r="L28" s="213">
        <f t="shared" si="3"/>
        <v>0</v>
      </c>
      <c r="M28" s="213">
        <f t="shared" si="3"/>
        <v>0</v>
      </c>
      <c r="N28" s="152">
        <f t="shared" si="3"/>
        <v>0</v>
      </c>
      <c r="O28" s="418" t="s">
        <v>18</v>
      </c>
      <c r="P28" s="419"/>
      <c r="Q28" s="153" t="s">
        <v>124</v>
      </c>
    </row>
    <row r="29" spans="2:17" ht="13.5" thickBot="1" x14ac:dyDescent="0.35">
      <c r="B29" s="240"/>
      <c r="C29" s="240"/>
      <c r="D29" s="240"/>
      <c r="E29" s="241"/>
      <c r="F29" s="241"/>
      <c r="G29" s="6"/>
      <c r="H29" s="6"/>
      <c r="I29" s="6"/>
      <c r="J29" s="6"/>
      <c r="K29" s="6"/>
      <c r="L29" s="458"/>
      <c r="M29" s="458"/>
      <c r="N29" s="458"/>
      <c r="O29" s="459">
        <f>SUM(O16:P27)</f>
        <v>0</v>
      </c>
      <c r="P29" s="460"/>
      <c r="Q29" s="154">
        <f>SUM(Q16:Q27)</f>
        <v>0</v>
      </c>
    </row>
    <row r="30" spans="2:17" x14ac:dyDescent="0.3">
      <c r="B30" s="95"/>
      <c r="C30" s="95"/>
      <c r="D30" s="95"/>
      <c r="E30" s="95"/>
      <c r="F30" s="95"/>
    </row>
    <row r="31" spans="2:17" x14ac:dyDescent="0.3">
      <c r="B31" s="95"/>
      <c r="C31" s="95"/>
      <c r="D31" s="95"/>
      <c r="E31" s="95"/>
      <c r="F31" s="95"/>
    </row>
    <row r="32" spans="2:17" x14ac:dyDescent="0.3">
      <c r="B32" s="95"/>
      <c r="C32" s="95"/>
      <c r="D32" s="95"/>
      <c r="E32" s="95"/>
      <c r="F32" s="95"/>
    </row>
    <row r="34" spans="2:16" x14ac:dyDescent="0.3">
      <c r="B34" s="442" t="s">
        <v>48</v>
      </c>
      <c r="C34" s="442"/>
      <c r="D34" s="442"/>
      <c r="E34" s="442"/>
      <c r="F34" s="442"/>
      <c r="G34" s="442"/>
      <c r="H34" s="442"/>
      <c r="I34" s="442"/>
      <c r="J34" s="442"/>
      <c r="K34" s="42">
        <f>SUM(O16:P27)</f>
        <v>0</v>
      </c>
      <c r="L34" s="11"/>
      <c r="M34" s="11"/>
      <c r="N34" s="11"/>
      <c r="O34" s="11"/>
      <c r="P34" s="25"/>
    </row>
    <row r="35" spans="2:16" x14ac:dyDescent="0.3">
      <c r="B35" s="14"/>
      <c r="C35" s="14"/>
      <c r="D35" s="14"/>
      <c r="E35" s="14"/>
      <c r="F35" s="14"/>
      <c r="G35" s="14"/>
      <c r="H35" s="14"/>
      <c r="I35" s="14"/>
      <c r="J35" s="14"/>
      <c r="K35" s="14"/>
      <c r="L35" s="14"/>
      <c r="M35" s="14"/>
      <c r="N35" s="14"/>
      <c r="O35" s="14"/>
      <c r="P35" s="14"/>
    </row>
    <row r="37" spans="2:16" x14ac:dyDescent="0.3">
      <c r="B37" s="441" t="s">
        <v>155</v>
      </c>
      <c r="C37" s="441"/>
      <c r="D37" s="441"/>
      <c r="E37" s="441"/>
      <c r="F37" s="441"/>
      <c r="G37" s="441"/>
      <c r="H37" s="441"/>
      <c r="I37" s="441"/>
      <c r="J37" s="441"/>
      <c r="K37" s="441"/>
      <c r="L37" s="441"/>
      <c r="M37" s="441"/>
      <c r="N37" s="441"/>
      <c r="O37" s="441"/>
      <c r="P37" s="441"/>
    </row>
  </sheetData>
  <mergeCells count="43">
    <mergeCell ref="B37:P37"/>
    <mergeCell ref="C19:D19"/>
    <mergeCell ref="C20:D20"/>
    <mergeCell ref="C21:D21"/>
    <mergeCell ref="C22:D22"/>
    <mergeCell ref="C23:D23"/>
    <mergeCell ref="C24:D24"/>
    <mergeCell ref="C25:D25"/>
    <mergeCell ref="O19:P19"/>
    <mergeCell ref="O20:P20"/>
    <mergeCell ref="O21:P21"/>
    <mergeCell ref="O23:P23"/>
    <mergeCell ref="B8:D8"/>
    <mergeCell ref="B9:D9"/>
    <mergeCell ref="F8:K9"/>
    <mergeCell ref="B11:Q11"/>
    <mergeCell ref="B34:J34"/>
    <mergeCell ref="O18:P18"/>
    <mergeCell ref="O26:P26"/>
    <mergeCell ref="O22:P22"/>
    <mergeCell ref="O24:P24"/>
    <mergeCell ref="O25:P25"/>
    <mergeCell ref="L29:N29"/>
    <mergeCell ref="O29:P29"/>
    <mergeCell ref="B12:C14"/>
    <mergeCell ref="O12:P15"/>
    <mergeCell ref="Q12:Q15"/>
    <mergeCell ref="E14:N14"/>
    <mergeCell ref="B2:P2"/>
    <mergeCell ref="B3:P3"/>
    <mergeCell ref="B4:P4"/>
    <mergeCell ref="B5:P5"/>
    <mergeCell ref="B6:P6"/>
    <mergeCell ref="C16:D16"/>
    <mergeCell ref="O16:P16"/>
    <mergeCell ref="O28:P28"/>
    <mergeCell ref="C17:D17"/>
    <mergeCell ref="C18:D18"/>
    <mergeCell ref="C26:D26"/>
    <mergeCell ref="B28:D28"/>
    <mergeCell ref="C27:D27"/>
    <mergeCell ref="O27:P27"/>
    <mergeCell ref="O17:P17"/>
  </mergeCells>
  <printOptions horizontalCentered="1"/>
  <pageMargins left="0.7" right="0.7" top="0.75" bottom="0.75" header="0.3" footer="0.3"/>
  <pageSetup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Survey</vt:lpstr>
      <vt:lpstr>Hazmat</vt:lpstr>
      <vt:lpstr>CCTV</vt:lpstr>
      <vt:lpstr>Geotech</vt:lpstr>
      <vt:lpstr>Building Investigation</vt:lpstr>
      <vt:lpstr>Mandrel Inspection</vt:lpstr>
      <vt:lpstr>Power System Study </vt:lpstr>
      <vt:lpstr>Geothermal Test Well</vt:lpstr>
      <vt:lpstr>General Task&amp;Hours</vt:lpstr>
      <vt:lpstr>General Unit Price</vt:lpstr>
      <vt:lpstr>Const.Phase Special Inspections</vt:lpstr>
      <vt:lpstr>Const.Phase ACM &amp; AirMonitoring</vt:lpstr>
      <vt:lpstr>Pipe Weld NDT</vt:lpstr>
      <vt:lpstr>'Building Investigation'!Print_Area</vt:lpstr>
      <vt:lpstr>CCTV!Print_Area</vt:lpstr>
      <vt:lpstr>'Const.Phase ACM &amp; AirMonitoring'!Print_Area</vt:lpstr>
      <vt:lpstr>'Const.Phase Special Inspections'!Print_Area</vt:lpstr>
      <vt:lpstr>'General Task&amp;Hours'!Print_Area</vt:lpstr>
      <vt:lpstr>'General Unit Price'!Print_Area</vt:lpstr>
      <vt:lpstr>Geotech!Print_Area</vt:lpstr>
      <vt:lpstr>'Geothermal Test Well'!Print_Area</vt:lpstr>
      <vt:lpstr>Hazmat!Print_Area</vt:lpstr>
      <vt:lpstr>'Mandrel Inspection'!Print_Area</vt:lpstr>
      <vt:lpstr>'Power System Study '!Print_Area</vt:lpstr>
      <vt:lpstr>Survey!Print_Area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Fagan, Jared</dc:creator>
  <cp:lastModifiedBy>Garrity, Anne</cp:lastModifiedBy>
  <cp:lastPrinted>2024-05-10T16:00:07Z</cp:lastPrinted>
  <dcterms:created xsi:type="dcterms:W3CDTF">2022-05-03T15:53:00Z</dcterms:created>
  <dcterms:modified xsi:type="dcterms:W3CDTF">2024-05-14T13:02:20Z</dcterms:modified>
</cp:coreProperties>
</file>